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Wdmycloudmirror\PROJEKTY\243-17 USTI UL MAZÁNKOVA\ROZPOČET\"/>
    </mc:Choice>
  </mc:AlternateContent>
  <bookViews>
    <workbookView xWindow="0" yWindow="0" windowWidth="0" windowHeight="0"/>
  </bookViews>
  <sheets>
    <sheet name="Rekapitulace stavby" sheetId="1" r:id="rId1"/>
    <sheet name="243-17-101 - SO 101 Rekon..." sheetId="2" r:id="rId2"/>
    <sheet name="243-17-001 - 001  - Vedle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'243-17-101 - SO 101 Rekon...'!$C$127:$K$474</definedName>
    <definedName name="_xlnm.Print_Area" localSheetId="1">'243-17-101 - SO 101 Rekon...'!$C$4:$J$76,'243-17-101 - SO 101 Rekon...'!$C$82:$J$109,'243-17-101 - SO 101 Rekon...'!$C$115:$K$474</definedName>
    <definedName name="_xlnm.Print_Titles" localSheetId="1">'243-17-101 - SO 101 Rekon...'!$127:$127</definedName>
    <definedName name="_xlnm._FilterDatabase" localSheetId="2" hidden="1">'243-17-001 - 001  - Vedle...'!$C$119:$K$151</definedName>
    <definedName name="_xlnm.Print_Area" localSheetId="2">'243-17-001 - 001  - Vedle...'!$C$4:$J$76,'243-17-001 - 001  - Vedle...'!$C$82:$J$101,'243-17-001 - 001  - Vedle...'!$C$107:$K$151</definedName>
    <definedName name="_xlnm.Print_Titles" localSheetId="2">'243-17-001 - 001  - Vedle...'!$119:$119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2"/>
  <c r="BH142"/>
  <c r="BG142"/>
  <c r="BF142"/>
  <c r="T142"/>
  <c r="T141"/>
  <c r="R142"/>
  <c r="R141"/>
  <c r="P142"/>
  <c r="P141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85"/>
  <c i="2" r="J37"/>
  <c r="J36"/>
  <c i="1" r="AY95"/>
  <c i="2" r="J35"/>
  <c i="1" r="AX95"/>
  <c i="2" r="BI472"/>
  <c r="BH472"/>
  <c r="BG472"/>
  <c r="BF472"/>
  <c r="T472"/>
  <c r="R472"/>
  <c r="P472"/>
  <c r="BI468"/>
  <c r="BH468"/>
  <c r="BG468"/>
  <c r="BF468"/>
  <c r="T468"/>
  <c r="R468"/>
  <c r="P468"/>
  <c r="BI464"/>
  <c r="BH464"/>
  <c r="BG464"/>
  <c r="BF464"/>
  <c r="T464"/>
  <c r="T463"/>
  <c r="R464"/>
  <c r="R463"/>
  <c r="P464"/>
  <c r="P463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0"/>
  <c r="BH440"/>
  <c r="BG440"/>
  <c r="BF440"/>
  <c r="T440"/>
  <c r="R440"/>
  <c r="P440"/>
  <c r="BI438"/>
  <c r="BH438"/>
  <c r="BG438"/>
  <c r="BF438"/>
  <c r="T438"/>
  <c r="R438"/>
  <c r="P438"/>
  <c r="BI434"/>
  <c r="BH434"/>
  <c r="BG434"/>
  <c r="BF434"/>
  <c r="T434"/>
  <c r="R434"/>
  <c r="P434"/>
  <c r="BI432"/>
  <c r="BH432"/>
  <c r="BG432"/>
  <c r="BF432"/>
  <c r="T432"/>
  <c r="R432"/>
  <c r="P432"/>
  <c r="BI428"/>
  <c r="BH428"/>
  <c r="BG428"/>
  <c r="BF428"/>
  <c r="T428"/>
  <c r="R428"/>
  <c r="P428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4"/>
  <c r="BH414"/>
  <c r="BG414"/>
  <c r="BF414"/>
  <c r="T414"/>
  <c r="R414"/>
  <c r="P414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7"/>
  <c r="BH367"/>
  <c r="BG367"/>
  <c r="BF367"/>
  <c r="T367"/>
  <c r="R367"/>
  <c r="P367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T303"/>
  <c r="R304"/>
  <c r="R303"/>
  <c r="P304"/>
  <c r="P303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T229"/>
  <c r="R230"/>
  <c r="R229"/>
  <c r="P230"/>
  <c r="P229"/>
  <c r="BI227"/>
  <c r="BH227"/>
  <c r="BG227"/>
  <c r="BF227"/>
  <c r="T227"/>
  <c r="T226"/>
  <c r="R227"/>
  <c r="R226"/>
  <c r="P227"/>
  <c r="P226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1" r="L90"/>
  <c r="AM90"/>
  <c r="AM89"/>
  <c r="L89"/>
  <c r="AM87"/>
  <c r="L87"/>
  <c r="L85"/>
  <c r="L84"/>
  <c i="3" r="J142"/>
  <c r="BK132"/>
  <c i="2" r="BK472"/>
  <c r="J464"/>
  <c r="J460"/>
  <c r="BK457"/>
  <c r="BK455"/>
  <c r="BK450"/>
  <c r="J448"/>
  <c r="J440"/>
  <c r="BK438"/>
  <c r="BK434"/>
  <c r="BK432"/>
  <c r="BK428"/>
  <c r="BK426"/>
  <c r="J422"/>
  <c r="BK414"/>
  <c r="J411"/>
  <c r="J407"/>
  <c r="BK404"/>
  <c r="J400"/>
  <c r="BK398"/>
  <c r="BK394"/>
  <c r="BK392"/>
  <c r="BK390"/>
  <c r="J380"/>
  <c r="J367"/>
  <c r="BK359"/>
  <c r="J357"/>
  <c r="J355"/>
  <c r="BK345"/>
  <c r="J343"/>
  <c r="J341"/>
  <c r="BK339"/>
  <c r="J337"/>
  <c r="J325"/>
  <c r="J323"/>
  <c r="J321"/>
  <c r="J315"/>
  <c r="BK311"/>
  <c r="J299"/>
  <c r="J295"/>
  <c r="BK292"/>
  <c r="J288"/>
  <c r="BK284"/>
  <c r="J282"/>
  <c r="J279"/>
  <c r="BK276"/>
  <c r="J272"/>
  <c r="BK269"/>
  <c r="BK261"/>
  <c r="BK257"/>
  <c r="BK253"/>
  <c r="J249"/>
  <c r="J246"/>
  <c r="J242"/>
  <c r="J238"/>
  <c r="J230"/>
  <c r="J217"/>
  <c r="BK214"/>
  <c r="BK202"/>
  <c r="BK199"/>
  <c r="J169"/>
  <c r="J167"/>
  <c r="J152"/>
  <c r="J145"/>
  <c i="3" r="BK129"/>
  <c r="BK127"/>
  <c r="J125"/>
  <c r="J123"/>
  <c i="2" r="J472"/>
  <c r="BK468"/>
  <c r="BK464"/>
  <c r="BK460"/>
  <c r="J455"/>
  <c r="J453"/>
  <c r="BK448"/>
  <c r="J432"/>
  <c r="J428"/>
  <c r="J419"/>
  <c r="J414"/>
  <c r="BK411"/>
  <c r="BK407"/>
  <c r="J404"/>
  <c r="J396"/>
  <c r="BK387"/>
  <c r="J384"/>
  <c r="BK382"/>
  <c r="J378"/>
  <c r="J374"/>
  <c r="J359"/>
  <c r="BK355"/>
  <c r="J351"/>
  <c r="BK343"/>
  <c r="BK329"/>
  <c r="BK327"/>
  <c r="BK319"/>
  <c r="J317"/>
  <c r="BK307"/>
  <c r="J304"/>
  <c r="BK295"/>
  <c r="J292"/>
  <c r="BK282"/>
  <c r="J276"/>
  <c r="BK272"/>
  <c r="J265"/>
  <c r="J261"/>
  <c r="J257"/>
  <c r="J253"/>
  <c r="BK249"/>
  <c r="BK246"/>
  <c r="J210"/>
  <c r="BK204"/>
  <c r="BK188"/>
  <c r="J184"/>
  <c r="J180"/>
  <c r="J173"/>
  <c r="BK169"/>
  <c r="BK167"/>
  <c r="BK163"/>
  <c r="J159"/>
  <c r="J138"/>
  <c r="J131"/>
  <c i="3" r="BK142"/>
  <c r="J132"/>
  <c r="J129"/>
  <c r="J127"/>
  <c r="BK125"/>
  <c r="BK123"/>
  <c i="2" r="J468"/>
  <c r="J457"/>
  <c r="BK453"/>
  <c r="J450"/>
  <c r="BK440"/>
  <c r="J434"/>
  <c r="BK400"/>
  <c r="J398"/>
  <c r="BK396"/>
  <c r="J392"/>
  <c r="J382"/>
  <c r="J376"/>
  <c r="J372"/>
  <c r="BK367"/>
  <c r="BK357"/>
  <c r="BK353"/>
  <c r="BK351"/>
  <c r="BK347"/>
  <c r="J345"/>
  <c r="BK341"/>
  <c r="J339"/>
  <c r="BK337"/>
  <c r="J335"/>
  <c r="BK333"/>
  <c r="J329"/>
  <c r="J327"/>
  <c r="BK325"/>
  <c r="BK321"/>
  <c r="J319"/>
  <c r="BK317"/>
  <c r="BK315"/>
  <c r="BK265"/>
  <c r="BK234"/>
  <c r="BK230"/>
  <c r="J227"/>
  <c r="BK207"/>
  <c r="J204"/>
  <c r="J202"/>
  <c r="J188"/>
  <c r="BK180"/>
  <c r="J163"/>
  <c r="BK159"/>
  <c r="BK152"/>
  <c r="BK145"/>
  <c r="BK138"/>
  <c r="BK131"/>
  <c i="1" r="AS94"/>
  <c i="2" r="J438"/>
  <c r="J426"/>
  <c r="BK422"/>
  <c r="BK419"/>
  <c r="J394"/>
  <c r="J390"/>
  <c r="J387"/>
  <c r="BK384"/>
  <c r="BK380"/>
  <c r="BK378"/>
  <c r="BK376"/>
  <c r="BK374"/>
  <c r="BK372"/>
  <c r="J353"/>
  <c r="J347"/>
  <c r="BK335"/>
  <c r="J333"/>
  <c r="BK323"/>
  <c r="J311"/>
  <c r="J307"/>
  <c r="BK304"/>
  <c r="BK299"/>
  <c r="BK288"/>
  <c r="J284"/>
  <c r="BK279"/>
  <c r="J269"/>
  <c r="BK242"/>
  <c r="BK238"/>
  <c r="J234"/>
  <c r="BK227"/>
  <c r="BK217"/>
  <c r="J214"/>
  <c r="BK210"/>
  <c r="J207"/>
  <c r="J199"/>
  <c r="BK184"/>
  <c r="BK173"/>
  <c l="1" r="BK130"/>
  <c r="T130"/>
  <c r="P233"/>
  <c r="BK366"/>
  <c r="J366"/>
  <c r="J104"/>
  <c r="T366"/>
  <c r="P447"/>
  <c r="BK467"/>
  <c r="J467"/>
  <c r="J108"/>
  <c r="T467"/>
  <c r="T466"/>
  <c r="P130"/>
  <c r="BK233"/>
  <c r="J233"/>
  <c r="J101"/>
  <c r="T233"/>
  <c r="P306"/>
  <c r="T306"/>
  <c r="R366"/>
  <c r="R447"/>
  <c r="P467"/>
  <c r="P466"/>
  <c i="3" r="BK122"/>
  <c r="J122"/>
  <c r="J98"/>
  <c r="P122"/>
  <c r="P121"/>
  <c r="P120"/>
  <c i="1" r="AU96"/>
  <c i="3" r="R122"/>
  <c r="R121"/>
  <c r="R120"/>
  <c r="T122"/>
  <c r="T121"/>
  <c r="T120"/>
  <c i="2" r="R130"/>
  <c r="R233"/>
  <c r="BK306"/>
  <c r="J306"/>
  <c r="J103"/>
  <c r="R306"/>
  <c r="P366"/>
  <c r="BK447"/>
  <c r="J447"/>
  <c r="J105"/>
  <c r="T447"/>
  <c r="R467"/>
  <c r="R466"/>
  <c r="BE138"/>
  <c r="BE145"/>
  <c r="BE152"/>
  <c r="BE163"/>
  <c r="BE202"/>
  <c r="BE246"/>
  <c r="BE249"/>
  <c r="BE253"/>
  <c r="BE261"/>
  <c r="BE279"/>
  <c r="BE292"/>
  <c r="BE315"/>
  <c r="BE319"/>
  <c r="BE325"/>
  <c r="BE337"/>
  <c r="BE341"/>
  <c r="BE343"/>
  <c r="BE357"/>
  <c r="BE394"/>
  <c r="BE400"/>
  <c r="BE404"/>
  <c r="BE411"/>
  <c r="BE428"/>
  <c r="J89"/>
  <c r="F92"/>
  <c r="BE167"/>
  <c r="BE169"/>
  <c r="BE214"/>
  <c r="BE242"/>
  <c r="BE257"/>
  <c r="BE265"/>
  <c r="BE272"/>
  <c r="BE282"/>
  <c r="BE295"/>
  <c r="BE299"/>
  <c r="BE307"/>
  <c r="BE321"/>
  <c r="BE372"/>
  <c r="BE376"/>
  <c r="BE378"/>
  <c r="BE380"/>
  <c r="BE382"/>
  <c r="BE387"/>
  <c r="BE398"/>
  <c r="BE407"/>
  <c r="BE414"/>
  <c r="BE419"/>
  <c r="BE422"/>
  <c r="BE426"/>
  <c r="BE432"/>
  <c r="BE438"/>
  <c r="BE448"/>
  <c r="BE450"/>
  <c r="BE472"/>
  <c r="BK303"/>
  <c r="J303"/>
  <c r="J102"/>
  <c r="BK463"/>
  <c r="J463"/>
  <c r="J106"/>
  <c i="3" r="J114"/>
  <c r="BE125"/>
  <c r="BE127"/>
  <c r="BE129"/>
  <c i="2" r="BE188"/>
  <c r="BE199"/>
  <c r="BE207"/>
  <c r="BE210"/>
  <c r="BE217"/>
  <c r="BE227"/>
  <c r="BE230"/>
  <c r="BE234"/>
  <c r="BE238"/>
  <c r="BE276"/>
  <c r="BE284"/>
  <c r="BE288"/>
  <c r="BE311"/>
  <c r="BE323"/>
  <c r="BE333"/>
  <c r="BE335"/>
  <c r="BE345"/>
  <c r="BE355"/>
  <c r="BE359"/>
  <c r="BE367"/>
  <c r="BE390"/>
  <c r="BE392"/>
  <c r="BE434"/>
  <c r="BE440"/>
  <c r="BE457"/>
  <c r="BK226"/>
  <c r="J226"/>
  <c r="J99"/>
  <c i="3" r="E110"/>
  <c r="BK131"/>
  <c r="J131"/>
  <c r="J99"/>
  <c i="2" r="E85"/>
  <c r="BE131"/>
  <c r="BE159"/>
  <c r="BE173"/>
  <c r="BE180"/>
  <c r="BE184"/>
  <c r="BE204"/>
  <c r="BE269"/>
  <c r="BE304"/>
  <c r="BE317"/>
  <c r="BE327"/>
  <c r="BE329"/>
  <c r="BE339"/>
  <c r="BE347"/>
  <c r="BE351"/>
  <c r="BE353"/>
  <c r="BE374"/>
  <c r="BE384"/>
  <c r="BE396"/>
  <c r="BE453"/>
  <c r="BE455"/>
  <c r="BE460"/>
  <c r="BE464"/>
  <c r="BE468"/>
  <c r="BK229"/>
  <c r="J229"/>
  <c r="J100"/>
  <c i="3" r="F92"/>
  <c r="BE123"/>
  <c r="BE132"/>
  <c r="BE142"/>
  <c r="BK141"/>
  <c r="J141"/>
  <c r="J100"/>
  <c i="2" r="J34"/>
  <c i="1" r="AW95"/>
  <c i="3" r="F34"/>
  <c i="1" r="BA96"/>
  <c i="2" r="F34"/>
  <c i="1" r="BA95"/>
  <c i="3" r="F35"/>
  <c i="1" r="BB96"/>
  <c i="3" r="J34"/>
  <c i="1" r="AW96"/>
  <c i="2" r="F35"/>
  <c i="1" r="BB95"/>
  <c i="2" r="F36"/>
  <c i="1" r="BC95"/>
  <c i="2" r="F37"/>
  <c i="1" r="BD95"/>
  <c i="3" r="F37"/>
  <c i="1" r="BD96"/>
  <c i="3" r="F36"/>
  <c i="1" r="BC96"/>
  <c i="2" l="1" r="R129"/>
  <c r="R128"/>
  <c r="BK129"/>
  <c r="J129"/>
  <c r="J97"/>
  <c r="P129"/>
  <c r="P128"/>
  <c i="1" r="AU95"/>
  <c i="2" r="T129"/>
  <c r="T128"/>
  <c r="J130"/>
  <c r="J98"/>
  <c r="BK466"/>
  <c r="J466"/>
  <c r="J107"/>
  <c i="3" r="BK121"/>
  <c r="BK120"/>
  <c r="J120"/>
  <c r="J96"/>
  <c r="J33"/>
  <c i="1" r="AV96"/>
  <c r="AT96"/>
  <c r="AU94"/>
  <c r="BC94"/>
  <c r="W32"/>
  <c r="BA94"/>
  <c r="AW94"/>
  <c r="AK30"/>
  <c r="BB94"/>
  <c r="AX94"/>
  <c r="BD94"/>
  <c r="W33"/>
  <c i="3" r="F33"/>
  <c i="1" r="AZ96"/>
  <c i="2" r="J33"/>
  <c i="1" r="AV95"/>
  <c r="AT95"/>
  <c i="2" r="F33"/>
  <c i="1" r="AZ95"/>
  <c i="2" l="1" r="BK128"/>
  <c r="J128"/>
  <c i="3" r="J121"/>
  <c r="J97"/>
  <c i="1" r="AZ94"/>
  <c r="W29"/>
  <c r="W30"/>
  <c i="2" r="J30"/>
  <c i="1" r="AG95"/>
  <c r="AN95"/>
  <c r="AY94"/>
  <c r="W31"/>
  <c i="3" r="J30"/>
  <c i="1" r="AG96"/>
  <c r="AN96"/>
  <c i="2" l="1" r="J96"/>
  <c i="3" r="J39"/>
  <c i="2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<sst xmlns="http://schemas.openxmlformats.org/spreadsheetml/2006/main">
  <si>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</si>
  <si>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</si>
  <si>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</si>
  <si>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</si>
  <si>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</si>
  <si>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{5b7be232-a830-4a8e-8702-fb7715d92e78}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</si>
  <si>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</si>
  <si>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</si>
  <si>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</si>
  <si>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</si>
  <si>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</si>
  <si>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</si>
  <si>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</si>
  <si>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</si>
  <si>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243-17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</si>
  <si>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</si>
  <si>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</si>
  <si>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Ulice Mazánkova - rekonstrukce ulice - chodníků, rozšíření komunikace vč. cyklopruhu</t>
  </si>
  <si>
    <t>KSO:</t>
  </si>
  <si>
    <t>CC-CZ:</t>
  </si>
  <si>
    <t>Místo:</t>
  </si>
  <si>
    <t>Ústí nad Orlicí</t>
  </si>
  <si>
    <t>Datum:</t>
  </si>
  <si>
    <t>18. 1. 2020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</si>
  <si>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</si>
  <si>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</si>
  <si>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</si>
  <si>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</si>
  <si>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</si>
  <si>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</si>
  <si>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</si>
  <si>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>JDS projekt, s.r.o.</t>
  </si>
  <si>
    <t>True</t>
  </si>
  <si>
    <t>Zpracovatel:</t>
  </si>
  <si>
    <t>Suchánek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</si>
  <si>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</si>
  <si>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</si>
  <si>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</si>
  <si>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</si>
  <si>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</si>
  <si>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</si>
  <si>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</si>
  <si>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</si>
  <si>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</si>
  <si>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</si>
  <si>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</si>
  <si>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</si>
  <si>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</si>
  <si>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</si>
  <si>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</si>
  <si>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</si>
  <si>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</si>
  <si>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</si>
  <si>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</si>
  <si>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</si>
  <si>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</si>
  <si>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</si>
  <si>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</si>
  <si>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</si>
  <si>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</si>
  <si>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</si>
  <si>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</si>
  <si>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</si>
  <si>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</si>
  <si>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</si>
  <si>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</si>
  <si>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</si>
  <si>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</si>
  <si>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</si>
  <si>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</si>
  <si>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</si>
  <si>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</si>
  <si>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</si>
  <si>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</si>
  <si>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</si>
  <si>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</si>
  <si>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</si>
  <si>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</si>
  <si>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</si>
  <si>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</si>
  <si>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</si>
  <si>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243-17-101</t>
  </si>
  <si>
    <t>SO 101 Rekonstrukce chodníku</t>
  </si>
  <si>
    <t>STA</t>
  </si>
  <si>
    <t>1</t>
  </si>
  <si>
    <t>{64d6b414-7597-46f2-ab9f-f3f5a4d353eb}</t>
  </si>
  <si>
    <t>2</t>
  </si>
  <si>
    <t>243-17-001</t>
  </si>
  <si>
    <t xml:space="preserve">001  - Vedlejší rozpočtové náklady</t>
  </si>
  <si>
    <t>{c495de33-d624-419f-92ec-2ca6a50e44c9}</t>
  </si>
  <si>
    <t>KRYCÍ LIST SOUPISU PRACÍ</t>
  </si>
  <si>
    <t>Objekt:</t>
  </si>
  <si>
    <t>243-17-101 - SO 101 Rekonstrukce chodníku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</si>
  <si>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</si>
  <si>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</si>
  <si>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</si>
  <si>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</si>
  <si>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</si>
  <si>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</si>
  <si>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</si>
  <si>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</si>
  <si>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</si>
  <si>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</si>
  <si>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</si>
  <si>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</si>
  <si>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</si>
  <si>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</si>
  <si>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</si>
  <si>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</si>
  <si>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</si>
  <si>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</si>
  <si>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</si>
  <si>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</si>
  <si>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</si>
  <si>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</si>
  <si>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</si>
  <si>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</si>
  <si>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</si>
  <si>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</si>
  <si>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</si>
  <si>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</si>
  <si>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</si>
  <si>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</si>
  <si>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</si>
  <si>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</si>
  <si>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</si>
  <si>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</si>
  <si>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</si>
  <si>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</si>
  <si>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</si>
  <si>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</si>
  <si>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</si>
  <si>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375976288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</si>
  <si>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</si>
  <si>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</si>
  <si>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VV</t>
  </si>
  <si>
    <t>odstranění stávající dlažby v místě napojení na chodník</t>
  </si>
  <si>
    <t>12</t>
  </si>
  <si>
    <t>v místě pro nové varovné pásy</t>
  </si>
  <si>
    <t>1,5</t>
  </si>
  <si>
    <t>Součet</t>
  </si>
  <si>
    <t>113107221</t>
  </si>
  <si>
    <t>Odstranění podkladu z kameniva drceného tl 100 mm strojně pl přes 200 m2</t>
  </si>
  <si>
    <t>1110886697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</si>
  <si>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</si>
  <si>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odstranění lože pod chodníky</t>
  </si>
  <si>
    <t>630</t>
  </si>
  <si>
    <t>odečet ve sjezdech dlažby a varovných pásů</t>
  </si>
  <si>
    <t>-78-28</t>
  </si>
  <si>
    <t>3</t>
  </si>
  <si>
    <t>113107223</t>
  </si>
  <si>
    <t>Odstranění podkladu z kameniva drceného tl 300 mm strojně pl přes 200 m2</t>
  </si>
  <si>
    <t>840631788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</si>
  <si>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</si>
  <si>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ve sjezdech odstranění plné konstrukce</t>
  </si>
  <si>
    <t>78+28</t>
  </si>
  <si>
    <t>odtěžení st konstrukce pro rozšíření komunikace v šíři 1m</t>
  </si>
  <si>
    <t>1*215</t>
  </si>
  <si>
    <t>113107241</t>
  </si>
  <si>
    <t>Odstranění podkladu živičného tl 50 mm strojně pl přes 200 m2</t>
  </si>
  <si>
    <t>-1020817555</t>
  </si>
  <si>
    <t>Odstranění podkladů nebo krytů strojně plochy jednotlivě přes 200 m2 s přemístěním hmot na skládku na vzdálenost do 20 m nebo s naložením na dopravní prostředek živičných, o tl. vrstvy do 50 mm</t>
  </si>
  <si>
    <t>vybourání živičného chodníku</t>
  </si>
  <si>
    <t>210*3</t>
  </si>
  <si>
    <t>vybourání kolem vodících proužků</t>
  </si>
  <si>
    <t>0,25* 215</t>
  </si>
  <si>
    <t>5</t>
  </si>
  <si>
    <t>113154253</t>
  </si>
  <si>
    <t>Frézování živičného krytu tl 50 mm pruh š 1 m pl do 1000 m2 s překážkami v trase</t>
  </si>
  <si>
    <t>1165005198</t>
  </si>
  <si>
    <t xml:space="preserve">Frézování živičného podkladu nebo krytu  s naložením na dopravní prostředek plochy přes 500 do 1 000 m2 s překážkami v trase pruhu šířky do 1 m, tloušťky vrstvy 50 mm</t>
  </si>
  <si>
    <t>pruh šíře 1m podél stávajícího vodícícho proužku</t>
  </si>
  <si>
    <t>220*1</t>
  </si>
  <si>
    <t>6</t>
  </si>
  <si>
    <t>113201111</t>
  </si>
  <si>
    <t>Vytrhání obrub chodníkových ležatých</t>
  </si>
  <si>
    <t>m</t>
  </si>
  <si>
    <t>33730229</t>
  </si>
  <si>
    <t xml:space="preserve">Vytrhání obrub  s vybouráním lože, s přemístěním hmot na skládku na vzdálenost do 3 m nebo s naložením na dopravní prostředek chodníkových ležatých</t>
  </si>
  <si>
    <t>vodících proužků kolem obrubníků</t>
  </si>
  <si>
    <t>215</t>
  </si>
  <si>
    <t>7</t>
  </si>
  <si>
    <t>113202111</t>
  </si>
  <si>
    <t>Vytrhání obrub krajníků obrubníků stojatých</t>
  </si>
  <si>
    <t>401202856</t>
  </si>
  <si>
    <t xml:space="preserve">Vytrhání obrub  s vybouráním lože, s přemístěním hmot na skládku na vzdálenost do 3 m nebo s naložením na dopravní prostředek z krajníků nebo obrubníků stojatých</t>
  </si>
  <si>
    <t>8</t>
  </si>
  <si>
    <t>121151103</t>
  </si>
  <si>
    <t>Sejmutí ornice plochy do 100 m2 tl vrstvy do 200 mm strojně</t>
  </si>
  <si>
    <t>1648972961</t>
  </si>
  <si>
    <t>Sejmutí ornice strojně při souvislé ploše do 100 m2, tl. vrstvy do 200 mm</t>
  </si>
  <si>
    <t>zakončení chodníku (rozšížení o 4m2)</t>
  </si>
  <si>
    <t>9</t>
  </si>
  <si>
    <t>122111101</t>
  </si>
  <si>
    <t>Odkopávky a prokopávky v hornině třídy těžitelnosti I, skupiny 1 a 2 ručně</t>
  </si>
  <si>
    <t>m3</t>
  </si>
  <si>
    <t>1100023180</t>
  </si>
  <si>
    <t>Odkopávky a prokopávky ručně zapažené i nezapažené v hornině třídy těžitelnosti I skupiny 1 a 2</t>
  </si>
  <si>
    <t>pod odtěženou vrstvou komuikace v ochranném pásmu sítí</t>
  </si>
  <si>
    <t>1*0,07*215</t>
  </si>
  <si>
    <t>pod novým chodníkem</t>
  </si>
  <si>
    <t>4*0,2</t>
  </si>
  <si>
    <t>10</t>
  </si>
  <si>
    <t>132212211</t>
  </si>
  <si>
    <t>Hloubení rýh š do 2000 mm v soudržných horninách třídy těžitelnosti I, skupiny 3 ručně</t>
  </si>
  <si>
    <t>-366104136</t>
  </si>
  <si>
    <t>Hloubení rýh šířky přes 800 do 2 000 mm ručně zapažených i nezapažených, s urovnáním dna do předepsaného profilu a spádu v hornině třídy těžitelnosti I skupiny 3 soudržných</t>
  </si>
  <si>
    <t>ruční kopání v ochranné pásmu sítí na přípojkách, vč. svislého přemístění</t>
  </si>
  <si>
    <t>11</t>
  </si>
  <si>
    <t>132251252</t>
  </si>
  <si>
    <t>Hloubení rýh nezapažených š do 2000 mm v hornině třídy těžitelnosti I, skupiny 3 objem do 50 m3 strojně</t>
  </si>
  <si>
    <t>1630473780</t>
  </si>
  <si>
    <t>Hloubení nezapažených rýh šířky přes 800 do 2 000 mm strojně s urovnáním dna do předepsaného profilu a spádu v hornině třídy těžitelnosti I skupiny 3 přes 20 do 50 m3</t>
  </si>
  <si>
    <t>přípojky od uličních vpustí vč šachet</t>
  </si>
  <si>
    <t>11*1*1,5</t>
  </si>
  <si>
    <t>162751116</t>
  </si>
  <si>
    <t>Vodorovné přemístění do 9000 m výkopku/sypaniny z horniny třídy těžitelnosti I, skupiny 1 až 3</t>
  </si>
  <si>
    <t>-1250476170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</si>
  <si>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</si>
  <si>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13</t>
  </si>
  <si>
    <t>171201221</t>
  </si>
  <si>
    <t>Poplatek za uložení na skládce (skládkovné) zeminy a kamení kód odpadu 17 05 04</t>
  </si>
  <si>
    <t>t</t>
  </si>
  <si>
    <t>2009812767</t>
  </si>
  <si>
    <t>Poplatek za uložení stavebního odpadu na skládce (skládkovné) zeminy a kamení zatříděného do Katalogu odpadů pod kódem 17 05 04</t>
  </si>
  <si>
    <t>37,35*1,67</t>
  </si>
  <si>
    <t>14</t>
  </si>
  <si>
    <t>171251201</t>
  </si>
  <si>
    <t>Uložení sypaniny na skládky nebo meziskládky</t>
  </si>
  <si>
    <t>-721239687</t>
  </si>
  <si>
    <t>Uložení sypaniny na skládky nebo meziskládky bez hutnění s upravením uložené sypaniny do předepsaného tvaru</t>
  </si>
  <si>
    <t>174151101</t>
  </si>
  <si>
    <t>Zásyp jam, šachet rýh nebo kolem objektů sypaninou se zhutněním</t>
  </si>
  <si>
    <t>1624415113</t>
  </si>
  <si>
    <t>Zásyp sypaninou z jakékoliv horniny strojně s uložením výkopku ve vrstvách se zhutněním jam, šachet, rýh nebo kolem objektů v těchto vykopávkách</t>
  </si>
  <si>
    <t>1*1*11</t>
  </si>
  <si>
    <t>16</t>
  </si>
  <si>
    <t>M</t>
  </si>
  <si>
    <t>58331200</t>
  </si>
  <si>
    <t>štěrkopísek netříděný zásypový</t>
  </si>
  <si>
    <t>-231207326</t>
  </si>
  <si>
    <t>11*2</t>
  </si>
  <si>
    <t>17</t>
  </si>
  <si>
    <t>175151101</t>
  </si>
  <si>
    <t>Obsypání potrubí strojně sypaninou bez prohození, uloženou do 3 m</t>
  </si>
  <si>
    <t>1708583116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</si>
  <si>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</si>
  <si>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přípojky uličních vpustí</t>
  </si>
  <si>
    <t>0,4*11*1</t>
  </si>
  <si>
    <t>18</t>
  </si>
  <si>
    <t>58337310</t>
  </si>
  <si>
    <t>štěrkopísek frakce 0/4</t>
  </si>
  <si>
    <t>1941030014</t>
  </si>
  <si>
    <t>4,4*2 'Přepočtené koeficientem množství</t>
  </si>
  <si>
    <t>19</t>
  </si>
  <si>
    <t>181951112</t>
  </si>
  <si>
    <t>Úprava pláně v hornině třídy těžitelnosti I, skupiny 1 až 3 se zhutněním</t>
  </si>
  <si>
    <t>-555452409</t>
  </si>
  <si>
    <t>Úprava pláně vyrovnáním výškových rozdílů strojně v hornině třídy těžitelnosti I, skupiny 1 až 3 se zhutněním</t>
  </si>
  <si>
    <t>pod rozšířením komunikace vč. obrub</t>
  </si>
  <si>
    <t>115*1</t>
  </si>
  <si>
    <t>pod sjezdy</t>
  </si>
  <si>
    <t>pod chodníkem</t>
  </si>
  <si>
    <t>524</t>
  </si>
  <si>
    <t>Zakládání</t>
  </si>
  <si>
    <t>20</t>
  </si>
  <si>
    <t>212972112</t>
  </si>
  <si>
    <t>Opláštění drenážních trub filtrační textilií DN 100</t>
  </si>
  <si>
    <t>-2103601026</t>
  </si>
  <si>
    <t>Vodorovné konstrukce</t>
  </si>
  <si>
    <t>451541111</t>
  </si>
  <si>
    <t>Lože pod potrubí otevřený výkop ze štěrkodrtě</t>
  </si>
  <si>
    <t>1222004674</t>
  </si>
  <si>
    <t>Lože pod potrubí, stoky a drobné objekty v otevřeném výkopu ze štěrkodrtě 0-63 mm</t>
  </si>
  <si>
    <t>11*1*0,1</t>
  </si>
  <si>
    <t>Komunikace pozemní</t>
  </si>
  <si>
    <t>22</t>
  </si>
  <si>
    <t>564811112</t>
  </si>
  <si>
    <t>Podklad ze štěrkodrtě ŠD tl 60 mm</t>
  </si>
  <si>
    <t>-873683695</t>
  </si>
  <si>
    <t xml:space="preserve">Podklad ze štěrkodrti ŠD  s rozprostřením a zhutněním, po zhutnění tl. 60 mm</t>
  </si>
  <si>
    <t>dorovnání konstrukce pod chodníky, varovné pásy a předláždění vč chodníku naproti</t>
  </si>
  <si>
    <t>261+8,5+12+1,5</t>
  </si>
  <si>
    <t>23</t>
  </si>
  <si>
    <t>564831111</t>
  </si>
  <si>
    <t>Podklad ze štěrkodrtě ŠD tl 100 mm</t>
  </si>
  <si>
    <t>-406985370</t>
  </si>
  <si>
    <t xml:space="preserve">Podklad ze štěrkodrti ŠD  s rozprostřením a zhutněním, po zhutnění tl. 100 mm</t>
  </si>
  <si>
    <t>24</t>
  </si>
  <si>
    <t>564851111</t>
  </si>
  <si>
    <t>Podklad ze štěrkodrtě ŠD tl 150 mm</t>
  </si>
  <si>
    <t>-2007772259</t>
  </si>
  <si>
    <t xml:space="preserve">Podklad ze štěrkodrti ŠD  s rozprostřením a zhutněním, po zhutnění tl. 150 mm</t>
  </si>
  <si>
    <t>podél obrubníků v šíři 0,75 a pod vodícím proužkem a obrubníkem</t>
  </si>
  <si>
    <t>(0,75+0,35)*215</t>
  </si>
  <si>
    <t>25</t>
  </si>
  <si>
    <t>565155101</t>
  </si>
  <si>
    <t>Asfaltový beton vrstva podkladní ACP 16 (obalované kamenivo OKS) tl 70 mm š do 1,5 m</t>
  </si>
  <si>
    <t>1311561197</t>
  </si>
  <si>
    <t xml:space="preserve">Asfaltový beton vrstva podkladní ACP 16 (obalované kamenivo střednězrnné - OKS)  s rozprostřením a zhutněním v pruhu šířky do 1,5 m, po zhutnění tl. 70 mm</t>
  </si>
  <si>
    <t>0,75*115</t>
  </si>
  <si>
    <t>26</t>
  </si>
  <si>
    <t>567122111</t>
  </si>
  <si>
    <t>Podklad ze směsi stmelené cementem SC C 8/10 (KSC I) tl 120 mm</t>
  </si>
  <si>
    <t>-682480773</t>
  </si>
  <si>
    <t>Podklad ze směsi stmelené cementem SC bez dilatačních spár, s rozprostřením a zhutněním SC C 8/10 (KSC I), po zhutnění tl. 120 mm</t>
  </si>
  <si>
    <t>ve sjezdech</t>
  </si>
  <si>
    <t>27</t>
  </si>
  <si>
    <t>567122114</t>
  </si>
  <si>
    <t>Podklad ze směsi stmelené cementem SC C 8/10 (KSC I) tl 150 mm</t>
  </si>
  <si>
    <t>-1212387373</t>
  </si>
  <si>
    <t>Podklad ze směsi stmelené cementem SC bez dilatačních spár, s rozprostřením a zhutněním SC C 8/10 (KSC I), po zhutnění tl. 150 mm</t>
  </si>
  <si>
    <t>podél obrubníků v šíři 0,75</t>
  </si>
  <si>
    <t>0,75*215</t>
  </si>
  <si>
    <t>28</t>
  </si>
  <si>
    <t>573111112</t>
  </si>
  <si>
    <t>Postřik živičný infiltrační s posypem z asfaltu množství 1 kg/m2</t>
  </si>
  <si>
    <t>-1478519073</t>
  </si>
  <si>
    <t>Postřik infiltrační PI z asfaltu silničního s posypem kamenivem, v množství 1,00 kg/m2</t>
  </si>
  <si>
    <t>v rozšiřované části komunikace</t>
  </si>
  <si>
    <t>29</t>
  </si>
  <si>
    <t>573231106</t>
  </si>
  <si>
    <t>Postřik živičný spojovací ze silniční emulze v množství 0,30 kg/m2</t>
  </si>
  <si>
    <t>34099900</t>
  </si>
  <si>
    <t>Postřik spojovací PS bez posypu kamenivem ze silniční emulze, v množství 0,30 kg/m2</t>
  </si>
  <si>
    <t>na nové obalované kamenivo</t>
  </si>
  <si>
    <t>30</t>
  </si>
  <si>
    <t>573231109</t>
  </si>
  <si>
    <t>Postřik živičný spojovací ze silniční emulze v množství 0,60 kg/m2</t>
  </si>
  <si>
    <t>-452425864</t>
  </si>
  <si>
    <t>Postřik spojovací PS bez posypu kamenivem ze silniční emulze, v množství 0,60 kg/m2</t>
  </si>
  <si>
    <t>na odfrézovanou st. asf. konstrukci</t>
  </si>
  <si>
    <t>31</t>
  </si>
  <si>
    <t>577144221</t>
  </si>
  <si>
    <t>Asfaltový beton vrstva obrusná ACO 11 (ABS) tř. II tl 50 mm š přes 3 m z nemodifikovaného asfaltu</t>
  </si>
  <si>
    <t>-1100354934</t>
  </si>
  <si>
    <t xml:space="preserve">Asfaltový beton vrstva obrusná ACO 11 (ABS)  s rozprostřením a se zhutněním z nemodifikovaného asfaltu v pruhu šířky přes 3 m tř. II, po zhutnění tl. 50 mm</t>
  </si>
  <si>
    <t>2*215</t>
  </si>
  <si>
    <t>32</t>
  </si>
  <si>
    <t>596211112</t>
  </si>
  <si>
    <t>Kladení zámkové dlažby komunikací pro pěší tl 60 mm skupiny A pl do 300 m2</t>
  </si>
  <si>
    <t>-1628544738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</si>
  <si>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</si>
  <si>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chodníky, varovné pásy a předláždění vč. chodníku naproti</t>
  </si>
  <si>
    <t>33</t>
  </si>
  <si>
    <t>59245018</t>
  </si>
  <si>
    <t>dlažba tvar obdélník betonová 200x100x60mm přírodní</t>
  </si>
  <si>
    <t>-1379572998</t>
  </si>
  <si>
    <t>(261+12)*1,01</t>
  </si>
  <si>
    <t>34</t>
  </si>
  <si>
    <t>592x001</t>
  </si>
  <si>
    <t>dlažba tvar obdélník 200x100x60mm barevná s hmatovou úpravou (slepecká)</t>
  </si>
  <si>
    <t>-465140783</t>
  </si>
  <si>
    <t>dlažba tvar ibdélník 200x100x60mm barevná s hmatovou úpravou (slepecká)</t>
  </si>
  <si>
    <t>(8,5+1,5)*1,05</t>
  </si>
  <si>
    <t>35</t>
  </si>
  <si>
    <t>596211114</t>
  </si>
  <si>
    <t>Příplatek za kombinaci dvou barev u kladení betonových dlažeb komunikací pro pěší tl 60 mm skupiny A</t>
  </si>
  <si>
    <t>235220167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</si>
  <si>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</si>
  <si>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36</t>
  </si>
  <si>
    <t>596212210</t>
  </si>
  <si>
    <t>Kladení zámkové dlažby pozemních komunikací tl 80 mm skupiny A pl do 50 m2</t>
  </si>
  <si>
    <t>-1318814575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</si>
  <si>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</si>
  <si>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sjezdy</t>
  </si>
  <si>
    <t>37</t>
  </si>
  <si>
    <t>59245005</t>
  </si>
  <si>
    <t>dlažba tvar obdélník betonová 200x100x80mm barevná</t>
  </si>
  <si>
    <t>1889503313</t>
  </si>
  <si>
    <t>sjezdy barva žlutá</t>
  </si>
  <si>
    <t>78*1,05</t>
  </si>
  <si>
    <t>38</t>
  </si>
  <si>
    <t>596212214</t>
  </si>
  <si>
    <t>Příplatek za kombinaci dvou barev u betonových dlažeb pozemních komunikací tl 80 mm skupiny A</t>
  </si>
  <si>
    <t>1638963850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</si>
  <si>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</si>
  <si>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39</t>
  </si>
  <si>
    <t>596841220</t>
  </si>
  <si>
    <t>Kladení betonové dlažby komunikací pro pěší do lože z cement malty vel do 0,25 m2 plochy do 50 m2</t>
  </si>
  <si>
    <t>48397791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</si>
  <si>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do 50 m2</t>
  </si>
  <si>
    <t>umělá vodící linie</t>
  </si>
  <si>
    <t>(8+6,5+8,6)*0,4</t>
  </si>
  <si>
    <t>40</t>
  </si>
  <si>
    <t>592x5321</t>
  </si>
  <si>
    <t>Dlažba skladebná betonová 40x40x8,0cm barevná s drážkovou úpravou pro vytvoření umělé vodící linie</t>
  </si>
  <si>
    <t>-1316952254</t>
  </si>
  <si>
    <t>umělá vodící linie šíře 0,4m</t>
  </si>
  <si>
    <t>(8+6,5+8,6)*1,05</t>
  </si>
  <si>
    <t>Úpravy povrchů, podlahy a osazování výplní</t>
  </si>
  <si>
    <t>41</t>
  </si>
  <si>
    <t>637311131</t>
  </si>
  <si>
    <t>Okapový chodník z betonových záhonových obrubníků lože beton</t>
  </si>
  <si>
    <t>-1926796387</t>
  </si>
  <si>
    <t>Okapový chodník z obrubníků betonových zahradních, se zalitím spár cementovou maltou do lože z betonu prostého</t>
  </si>
  <si>
    <t>Trubní vedení</t>
  </si>
  <si>
    <t>42</t>
  </si>
  <si>
    <t>817354111</t>
  </si>
  <si>
    <t>Montáž betonových útesů s hrdlem DN 200</t>
  </si>
  <si>
    <t>kus</t>
  </si>
  <si>
    <t>-37956163</t>
  </si>
  <si>
    <t xml:space="preserve">Montáž betonových útesů s hrdlem  na potrubí betonovém a železobetonovém DN 200</t>
  </si>
  <si>
    <t>v místech nového napojení na kanalizaci</t>
  </si>
  <si>
    <t>43</t>
  </si>
  <si>
    <t>286x001</t>
  </si>
  <si>
    <t>Dodatečná odbočka DN200 schválená provozovatelem kanalizace</t>
  </si>
  <si>
    <t>ks</t>
  </si>
  <si>
    <t>-1816870688</t>
  </si>
  <si>
    <t>odbočka EASY CLIP by REDI, nebo jiná schválená provozovatelem</t>
  </si>
  <si>
    <t>44</t>
  </si>
  <si>
    <t>871355221</t>
  </si>
  <si>
    <t>Kanalizační potrubí z tvrdého PVC jednovrstvé tuhost třídy SN8 DN 200</t>
  </si>
  <si>
    <t>-998219239</t>
  </si>
  <si>
    <t>Kanalizační potrubí z tvrdého PVC v otevřeném výkopu ve sklonu do 20 %, hladkého plnostěnného jednovrstvého, tuhost třídy SN 8 DN 200</t>
  </si>
  <si>
    <t>45</t>
  </si>
  <si>
    <t>877350330</t>
  </si>
  <si>
    <t>Montáž spojek na kanalizačním potrubí z PP trub hladkých plnostěnných DN 200</t>
  </si>
  <si>
    <t>-372485200</t>
  </si>
  <si>
    <t>Montáž tvarovek na kanalizačním plastovém potrubí z polypropylenu PP hladkého plnostěnného spojek nebo redukcí DN 200</t>
  </si>
  <si>
    <t>46</t>
  </si>
  <si>
    <t>28611530</t>
  </si>
  <si>
    <t>přechod kanalizační KG kamenina-plast DN 200</t>
  </si>
  <si>
    <t>-1729510917</t>
  </si>
  <si>
    <t>47</t>
  </si>
  <si>
    <t>28617236</t>
  </si>
  <si>
    <t>spojka přesuvná kanalizační PP DN 200</t>
  </si>
  <si>
    <t>-1644221215</t>
  </si>
  <si>
    <t>48</t>
  </si>
  <si>
    <t>877355211</t>
  </si>
  <si>
    <t>Montáž tvarovek z tvrdého PVC-systém KG nebo z polypropylenu-systém KG 2000 jednoosé DN 200</t>
  </si>
  <si>
    <t>1085034397</t>
  </si>
  <si>
    <t xml:space="preserve">Montáž tvarovek na kanalizačním potrubí z trub z plastu  z tvrdého PVC nebo z polypropylenu v otevřeném výkopu jednoosých DN 200</t>
  </si>
  <si>
    <t>49</t>
  </si>
  <si>
    <t>28611364</t>
  </si>
  <si>
    <t>koleno kanalizace PVC KG 200x15°</t>
  </si>
  <si>
    <t>654725850</t>
  </si>
  <si>
    <t>50</t>
  </si>
  <si>
    <t>28611366</t>
  </si>
  <si>
    <t>koleno kanalizace PVC KG 200x45°</t>
  </si>
  <si>
    <t>412272899</t>
  </si>
  <si>
    <t>51</t>
  </si>
  <si>
    <t>877355231</t>
  </si>
  <si>
    <t>Montáž víčka z tvrdého PVC-systém KG DN 200</t>
  </si>
  <si>
    <t>481109018</t>
  </si>
  <si>
    <t xml:space="preserve">Montáž tvarovek na kanalizačním potrubí z trub z plastu  z tvrdého PVC nebo z polypropylenu v otevřeném výkopu víček DN 200</t>
  </si>
  <si>
    <t>do doby zřízení vpustí</t>
  </si>
  <si>
    <t>52</t>
  </si>
  <si>
    <t>28611724</t>
  </si>
  <si>
    <t>víčko kanalizace plastové KG DN 200</t>
  </si>
  <si>
    <t>-104599419</t>
  </si>
  <si>
    <t>53</t>
  </si>
  <si>
    <t>895941111</t>
  </si>
  <si>
    <t>Zřízení vpusti kanalizační uliční z betonových dílců typ UV-50 normální</t>
  </si>
  <si>
    <t>900973732</t>
  </si>
  <si>
    <t xml:space="preserve">Zřízení vpusti kanalizační  uliční z betonových dílců typ UV-50 normální</t>
  </si>
  <si>
    <t>54</t>
  </si>
  <si>
    <t>59223820</t>
  </si>
  <si>
    <t>vpusť uliční skruž betonová 290x500x50mm s osazením na kalový koš pro těžké naplaveniny</t>
  </si>
  <si>
    <t>1738187710</t>
  </si>
  <si>
    <t>55</t>
  </si>
  <si>
    <t>59223821</t>
  </si>
  <si>
    <t>vpusť uliční prstenec betonový 180x660x100mm</t>
  </si>
  <si>
    <t>298746351</t>
  </si>
  <si>
    <t>56</t>
  </si>
  <si>
    <t>59223823</t>
  </si>
  <si>
    <t>vpusť uliční dno betonové 626x495x50mm</t>
  </si>
  <si>
    <t>-1644180455</t>
  </si>
  <si>
    <t>57</t>
  </si>
  <si>
    <t>59223824</t>
  </si>
  <si>
    <t>vpusť uliční skruž betonová 590x500x50mm s výtokem (bez vložky)</t>
  </si>
  <si>
    <t>1441058303</t>
  </si>
  <si>
    <t>58</t>
  </si>
  <si>
    <t>28661789</t>
  </si>
  <si>
    <t>koš kalový ocelový pro silniční vpusť 425mm vč. madla</t>
  </si>
  <si>
    <t>-1609313778</t>
  </si>
  <si>
    <t>59</t>
  </si>
  <si>
    <t>899203112</t>
  </si>
  <si>
    <t>Osazení mříží litinových včetně rámů a košů na bahno pro třídu zatížení B12, C250</t>
  </si>
  <si>
    <t>-1260400409</t>
  </si>
  <si>
    <t>Osazení mříží litinových včetně rámů a košů na bahno pro třídu zatížení B125, C250</t>
  </si>
  <si>
    <t>chodníková vpusť s bočním vtokem</t>
  </si>
  <si>
    <t>60</t>
  </si>
  <si>
    <t>552x001</t>
  </si>
  <si>
    <t>Chodníková vpusť litinová s bočním vtokem třídy zatížebá B125 a kalovým košem</t>
  </si>
  <si>
    <t>1000671638</t>
  </si>
  <si>
    <t>61</t>
  </si>
  <si>
    <t>899204112</t>
  </si>
  <si>
    <t>Osazení mříží litinových včetně rámů a košů na bahno pro třídu zatížení D400, E600</t>
  </si>
  <si>
    <t>2131107440</t>
  </si>
  <si>
    <t>62</t>
  </si>
  <si>
    <t>55242320</t>
  </si>
  <si>
    <t>mříž vtoková litinová plochá 500x500mm</t>
  </si>
  <si>
    <t>-537215381</t>
  </si>
  <si>
    <t>63</t>
  </si>
  <si>
    <t>899232111</t>
  </si>
  <si>
    <t>Výšková úprava uličního vstupu nebo vpusti do 200 mm snížením mříže</t>
  </si>
  <si>
    <t>-859561213</t>
  </si>
  <si>
    <t xml:space="preserve">Výšková úprava uličního vstupu nebo vpusti do 200 mm  snížením mříže</t>
  </si>
  <si>
    <t>64</t>
  </si>
  <si>
    <t>899432111</t>
  </si>
  <si>
    <t>Výšková úprava uličního vstupu nebo vpusti do 200 mm snížením krycího hrnce, šoupěte nebo hydrantu</t>
  </si>
  <si>
    <t>146406722</t>
  </si>
  <si>
    <t xml:space="preserve">Výšková úprava uličního vstupu nebo vpusti do 200 mm  snížením krycího hrnce, šoupěte, nebo hydrantu bez úpravy armatur</t>
  </si>
  <si>
    <t>přípojky</t>
  </si>
  <si>
    <t>na řadu</t>
  </si>
  <si>
    <t>Ostatní konstrukce a práce, bourání</t>
  </si>
  <si>
    <t>65</t>
  </si>
  <si>
    <t>914111111</t>
  </si>
  <si>
    <t>Montáž svislé dopravní značky do velikosti 1 m2 objímkami na sloupek nebo konzolu</t>
  </si>
  <si>
    <t>1867125203</t>
  </si>
  <si>
    <t xml:space="preserve">Montáž svislé dopravní značky základní  velikosti do 1 m2 objímkami na sloupky nebo konzoly</t>
  </si>
  <si>
    <t>dopravní značky stávající (přeosazení)</t>
  </si>
  <si>
    <t>3x B2, 3x E12b</t>
  </si>
  <si>
    <t>66</t>
  </si>
  <si>
    <t>914511112</t>
  </si>
  <si>
    <t>Montáž sloupku dopravních značek délky do 3,5 m s betonovým základem a patkou</t>
  </si>
  <si>
    <t>2002708277</t>
  </si>
  <si>
    <t xml:space="preserve">Montáž sloupku dopravních značek  délky do 3,5 m do hliníkové patky</t>
  </si>
  <si>
    <t>67</t>
  </si>
  <si>
    <t>40445225</t>
  </si>
  <si>
    <t>sloupek pro dopravní značku Zn D 60mm v 3,5m</t>
  </si>
  <si>
    <t>-619057975</t>
  </si>
  <si>
    <t>68</t>
  </si>
  <si>
    <t>40445240</t>
  </si>
  <si>
    <t>patka pro sloupek Al D 60mm</t>
  </si>
  <si>
    <t>872439223</t>
  </si>
  <si>
    <t>69</t>
  </si>
  <si>
    <t>40445256</t>
  </si>
  <si>
    <t>svorka upínací na sloupek dopravní značky D 60mm</t>
  </si>
  <si>
    <t>1392266106</t>
  </si>
  <si>
    <t>70</t>
  </si>
  <si>
    <t>40445253</t>
  </si>
  <si>
    <t>víčko plastové na sloupek D 60mm</t>
  </si>
  <si>
    <t>263682040</t>
  </si>
  <si>
    <t>71</t>
  </si>
  <si>
    <t>915111111</t>
  </si>
  <si>
    <t>Vodorovné dopravní značení dělící čáry souvislé š 125 mm základní bílá barva</t>
  </si>
  <si>
    <t>-144574645</t>
  </si>
  <si>
    <t xml:space="preserve">Vodorovné dopravní značení stříkané barvou  dělící čára šířky 125 mm souvislá bílá základní</t>
  </si>
  <si>
    <t>72</t>
  </si>
  <si>
    <t>915111115</t>
  </si>
  <si>
    <t>Vodorovné dopravní značení dělící čáry souvislé š 125 mm základní žlutá barva</t>
  </si>
  <si>
    <t>1109584681</t>
  </si>
  <si>
    <t xml:space="preserve">Vodorovné dopravní značení stříkané barvou  dělící čára šířky 125 mm souvislá žlutá základní</t>
  </si>
  <si>
    <t>3*15*2</t>
  </si>
  <si>
    <t>73</t>
  </si>
  <si>
    <t>915121111</t>
  </si>
  <si>
    <t>Vodorovné dopravní značení vodící čáry souvislé š 250 mm základní bílá barva</t>
  </si>
  <si>
    <t>-1778559545</t>
  </si>
  <si>
    <t xml:space="preserve">Vodorovné dopravní značení stříkané barvou  vodící čára bílá šířky 250 mm souvislá základní</t>
  </si>
  <si>
    <t>13*4</t>
  </si>
  <si>
    <t>74</t>
  </si>
  <si>
    <t>915121121</t>
  </si>
  <si>
    <t>Vodorovné dopravní značení vodící čáry přerušované š 250 mm základní bílá barva</t>
  </si>
  <si>
    <t>1790603897</t>
  </si>
  <si>
    <t xml:space="preserve">Vodorovné dopravní značení stříkané barvou  vodící čára bílá šířky 250 mm přerušovaná základní</t>
  </si>
  <si>
    <t>75</t>
  </si>
  <si>
    <t>915131111</t>
  </si>
  <si>
    <t>Vodorovné dopravní značení přechody pro chodce, šipky, symboly základní bílá barva</t>
  </si>
  <si>
    <t>120702873</t>
  </si>
  <si>
    <t xml:space="preserve">Vodorovné dopravní značení stříkané barvou  přechody pro chodce, šipky, symboly bílé základní</t>
  </si>
  <si>
    <t>76</t>
  </si>
  <si>
    <t>915491211</t>
  </si>
  <si>
    <t>Osazení vodícího proužku z betonových desek do betonového lože tl do 100 mm š proužku 250 mm</t>
  </si>
  <si>
    <t>-990264699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</si>
  <si>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</si>
  <si>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77</t>
  </si>
  <si>
    <t>915611111</t>
  </si>
  <si>
    <t>Předznačení vodorovného liniového značení</t>
  </si>
  <si>
    <t>1750477643</t>
  </si>
  <si>
    <t xml:space="preserve">Předznačení pro vodorovné značení  stříkané barvou nebo prováděné z nátěrových hmot liniové dělicí čáry, vodicí proužky</t>
  </si>
  <si>
    <t>78</t>
  </si>
  <si>
    <t>916131213</t>
  </si>
  <si>
    <t>Osazení silničního obrubníku betonového stojatého s boční opěrou do lože z betonu prostého</t>
  </si>
  <si>
    <t>-1756297460</t>
  </si>
  <si>
    <t>Osazení silničního obrubníku betonového se zřízením lože, s vyplněním a zatřením spár cementovou maltou stojatého s boční opěrou z betonu prostého, do lože z betonu prostého</t>
  </si>
  <si>
    <t>79</t>
  </si>
  <si>
    <t>59217023</t>
  </si>
  <si>
    <t>obrubník betonový chodníkový 1000x150x250mm</t>
  </si>
  <si>
    <t>1414783093</t>
  </si>
  <si>
    <t>chodník odešte snížených a přechodových obrub</t>
  </si>
  <si>
    <t>215-(3+8,6+4+6,5+3+3,8+4+2+8+3,6+4,6+5+6,3)-(2*12+1)*1,01</t>
  </si>
  <si>
    <t>80</t>
  </si>
  <si>
    <t>592x175</t>
  </si>
  <si>
    <t>vodící proužek betonový 500x250x120mm bílý</t>
  </si>
  <si>
    <t>1213978353</t>
  </si>
  <si>
    <t>215*2*1,02</t>
  </si>
  <si>
    <t>81</t>
  </si>
  <si>
    <t>59217017</t>
  </si>
  <si>
    <t>obrubník betonový chodníkový 1000x100x250mm</t>
  </si>
  <si>
    <t>-1142450361</t>
  </si>
  <si>
    <t>na zadní hranu sjezdů</t>
  </si>
  <si>
    <t>(8,6+4+6,5+3+3,8+4+8+3,6+4,6+5)*1,02</t>
  </si>
  <si>
    <t>82</t>
  </si>
  <si>
    <t>59217029</t>
  </si>
  <si>
    <t>obrubník betonový silniční nájezdový 1000x150x150mm</t>
  </si>
  <si>
    <t>1782146769</t>
  </si>
  <si>
    <t>(3+8,6+4+6,5+3+3,8+4+2+8+3,6+4,6+5+6,3)*1,05</t>
  </si>
  <si>
    <t>83</t>
  </si>
  <si>
    <t>916231213</t>
  </si>
  <si>
    <t>Osazení chodníkového obrubníku betonového stojatého s boční opěrou do lože z betonu prostého</t>
  </si>
  <si>
    <t>-1332764730</t>
  </si>
  <si>
    <t>Osazení chodníkového obrubníku betonového se zřízením lože, s vyplněním a zatřením spár cementovou maltou stojatého s boční opěrou z betonu prostého, do lože z betonu prostého</t>
  </si>
  <si>
    <t>vzepření dlažby ve sjezdech</t>
  </si>
  <si>
    <t>8,6+4+6,5+3+3,8+4+8+3,6+4,6+5</t>
  </si>
  <si>
    <t>84</t>
  </si>
  <si>
    <t>59217030</t>
  </si>
  <si>
    <t>obrubník betonový silniční přechodový 1000x150x150-250mm</t>
  </si>
  <si>
    <t>-674815109</t>
  </si>
  <si>
    <t>12*2+1</t>
  </si>
  <si>
    <t>85</t>
  </si>
  <si>
    <t>916331112</t>
  </si>
  <si>
    <t>Osazení zahradního obrubníku betonového do lože z betonu s boční opěrou</t>
  </si>
  <si>
    <t>-1910383891</t>
  </si>
  <si>
    <t>Osazení zahradního obrubníku betonového s ložem tl. od 50 do 100 mm z betonu prostého tř. C 12/15 s boční opěrou z betonu prostého tř. C 12/15</t>
  </si>
  <si>
    <t>v místě bez podezdívky</t>
  </si>
  <si>
    <t>2,5</t>
  </si>
  <si>
    <t>86</t>
  </si>
  <si>
    <t>59217001</t>
  </si>
  <si>
    <t>obrubník betonový zahradní 1000x50x250mm</t>
  </si>
  <si>
    <t>-1895555906</t>
  </si>
  <si>
    <t>87</t>
  </si>
  <si>
    <t>919731121</t>
  </si>
  <si>
    <t>Zarovnání styčné plochy podkladu nebo krytu živičného tl do 50 mm</t>
  </si>
  <si>
    <t>-1758118509</t>
  </si>
  <si>
    <t xml:space="preserve">Zarovnání styčné plochy podkladu nebo krytu podél vybourané části komunikace nebo zpevněné plochy  živičné tl. do 50 mm</t>
  </si>
  <si>
    <t>začištění spáry před pokládkou nového krytu</t>
  </si>
  <si>
    <t>230</t>
  </si>
  <si>
    <t>88</t>
  </si>
  <si>
    <t>919732211</t>
  </si>
  <si>
    <t>Styčná spára napojení nového živičného povrchu na stávající za tepla š 15 mm hl 25 mm s prořezáním</t>
  </si>
  <si>
    <t>1746641718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</si>
  <si>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</si>
  <si>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89</t>
  </si>
  <si>
    <t>919735111</t>
  </si>
  <si>
    <t>Řezání stávajícího živičného krytu hl do 50 mm</t>
  </si>
  <si>
    <t>-859600238</t>
  </si>
  <si>
    <t xml:space="preserve">Řezání stávajícího živičného krytu nebo podkladu  hloubky do 50 mm</t>
  </si>
  <si>
    <t>podél vodícího proužku pro vybourání</t>
  </si>
  <si>
    <t>90</t>
  </si>
  <si>
    <t>935932422</t>
  </si>
  <si>
    <t>Odvodňovací plastový žlab pro zatížení D400 vnitřní š 200 mm s roštem mřížkovým z litiny</t>
  </si>
  <si>
    <t>221855339</t>
  </si>
  <si>
    <t>Odvodňovací plastový žlab pro třídu zatížení D 400 vnitřní šířky 200 mm s krycím roštem mřížkovým z litiny</t>
  </si>
  <si>
    <t>91</t>
  </si>
  <si>
    <t>979071121</t>
  </si>
  <si>
    <t>Očištění dlažebních kostek drobných s původním spárováním kamenivem těženým</t>
  </si>
  <si>
    <t>-369124729</t>
  </si>
  <si>
    <t xml:space="preserve">Očištění vybouraných dlažebních kostek  od spojovacího materiálu, s uložením očištěných kostek na skládku, s odklizením odpadových hmot na hromady a s odklizením vybouraných kostek na vzdálenost do 3 m drobných, s původním vyplněním spár kamenivem těženým</t>
  </si>
  <si>
    <t>997</t>
  </si>
  <si>
    <t>Přesun sutě</t>
  </si>
  <si>
    <t>92</t>
  </si>
  <si>
    <t>997221551</t>
  </si>
  <si>
    <t>Vodorovná doprava suti ze sypkých materiálů do 1 km</t>
  </si>
  <si>
    <t>-1658143966</t>
  </si>
  <si>
    <t xml:space="preserve">Vodorovná doprava suti  bez naložení, ale se složením a s hrubým urovnáním ze sypkých materiálů, na vzdálenost do 1 km</t>
  </si>
  <si>
    <t>93</t>
  </si>
  <si>
    <t>997221559</t>
  </si>
  <si>
    <t>Příplatek ZKD 1 km u vodorovné dopravy suti ze sypkých materiálů</t>
  </si>
  <si>
    <t>-1397384873</t>
  </si>
  <si>
    <t xml:space="preserve">Vodorovná doprava suti  bez naložení, ale se složením a s hrubým urovnáním Příplatek k ceně za každý další i započatý 1 km přes 1 km</t>
  </si>
  <si>
    <t>422,523*8 'Přepočtené koeficientem množství</t>
  </si>
  <si>
    <t>94</t>
  </si>
  <si>
    <t>997221611</t>
  </si>
  <si>
    <t>Nakládání suti na dopravní prostředky pro vodorovnou dopravu</t>
  </si>
  <si>
    <t>1235730424</t>
  </si>
  <si>
    <t xml:space="preserve">Nakládání na dopravní prostředky  pro vodorovnou dopravu suti</t>
  </si>
  <si>
    <t>95</t>
  </si>
  <si>
    <t>997221615</t>
  </si>
  <si>
    <t>Poplatek za uložení na skládce (skládkovné) stavebního odpadu betonového kód odpadu 17 01 01</t>
  </si>
  <si>
    <t>-1234365282</t>
  </si>
  <si>
    <t>Poplatek za uložení stavebního odpadu na skládce (skládkovné) z prostého betonu zatříděného do Katalogu odpadů pod kódem 17 01 01</t>
  </si>
  <si>
    <t>96</t>
  </si>
  <si>
    <t>997221645</t>
  </si>
  <si>
    <t>Poplatek za uložení na skládce (skládkovné) odpadu asfaltového bez dehtu kód odpadu 17 03 02</t>
  </si>
  <si>
    <t>788944007</t>
  </si>
  <si>
    <t>Poplatek za uložení stavebního odpadu na skládce (skládkovné) asfaltového bez obsahu dehtu zatříděného do Katalogu odpadů pod kódem 17 03 02</t>
  </si>
  <si>
    <t>67,008+28,16</t>
  </si>
  <si>
    <t>97</t>
  </si>
  <si>
    <t>997221655</t>
  </si>
  <si>
    <t>2072309602</t>
  </si>
  <si>
    <t>422,523-49,45-95,168</t>
  </si>
  <si>
    <t>998</t>
  </si>
  <si>
    <t>Přesun hmot</t>
  </si>
  <si>
    <t>98</t>
  </si>
  <si>
    <t>998225191</t>
  </si>
  <si>
    <t>Příplatek k přesunu hmot pro pozemní komunikace s krytem z kamene, živičným, betonovým do 1000 m</t>
  </si>
  <si>
    <t>1621869776</t>
  </si>
  <si>
    <t xml:space="preserve">Přesun hmot pro komunikace s krytem z kameniva, monolitickým betonovým nebo živičným  Příplatek k ceně za zvětšený přesun přes vymezenou největší dopravní vzdálenost do 1000 m</t>
  </si>
  <si>
    <t>PSV</t>
  </si>
  <si>
    <t>Práce a dodávky PSV</t>
  </si>
  <si>
    <t>711</t>
  </si>
  <si>
    <t>Izolace proti vodě, vlhkosti a plynům</t>
  </si>
  <si>
    <t>99</t>
  </si>
  <si>
    <t>711161212</t>
  </si>
  <si>
    <t>Izolace proti zemní vlhkosti nopovou fólií svislá, nopek v 8,0 mm, tl do 0,6 mm</t>
  </si>
  <si>
    <t>1997566297</t>
  </si>
  <si>
    <t>Izolace proti zemní vlhkosti a beztlakové vodě nopovými fóliemi na ploše svislé S vrstva ochranná, odvětrávací a drenážní výška nopku 8,0 mm, tl. fólie do 0,6 mm</t>
  </si>
  <si>
    <t>izolace podezdívek kolem objektů mimo sjezdy</t>
  </si>
  <si>
    <t>215-51,1</t>
  </si>
  <si>
    <t>100</t>
  </si>
  <si>
    <t>28323000</t>
  </si>
  <si>
    <t>deska drenážní nopová v 50mm</t>
  </si>
  <si>
    <t>-949931411</t>
  </si>
  <si>
    <t>163,9*0,5</t>
  </si>
  <si>
    <t xml:space="preserve">243-17-001 - 001 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</si>
  <si>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</si>
  <si>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</si>
  <si>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</si>
  <si>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</si>
  <si>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</si>
  <si>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</si>
  <si>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</si>
  <si>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</si>
  <si>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</si>
  <si>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</si>
  <si>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soubor</t>
  </si>
  <si>
    <t>1024</t>
  </si>
  <si>
    <t>236712253</t>
  </si>
  <si>
    <t>012303000</t>
  </si>
  <si>
    <t>Geodetické práce po výstavbě</t>
  </si>
  <si>
    <t>-8442678</t>
  </si>
  <si>
    <t>012403000</t>
  </si>
  <si>
    <t>Kartografické práce</t>
  </si>
  <si>
    <t>1699026857</t>
  </si>
  <si>
    <t>013254000</t>
  </si>
  <si>
    <t>Dokumentace skutečného provedení stavby</t>
  </si>
  <si>
    <t>-1590597221</t>
  </si>
  <si>
    <t>VRN3</t>
  </si>
  <si>
    <t>Zařízení staveniště</t>
  </si>
  <si>
    <t>030001000</t>
  </si>
  <si>
    <t>1923828780</t>
  </si>
  <si>
    <t>kompletní sociální zařízení stavby</t>
  </si>
  <si>
    <t>prostory pro zaměstance a stavbyvedoucího</t>
  </si>
  <si>
    <t>oplocení staveniště</t>
  </si>
  <si>
    <t>přechodné dopravní značení</t>
  </si>
  <si>
    <t>informační tabule</t>
  </si>
  <si>
    <t>pronájem ploch pro skládku materiálu a zařízení staveniště</t>
  </si>
  <si>
    <t>VRN4</t>
  </si>
  <si>
    <t>Inženýrská činnost</t>
  </si>
  <si>
    <t>040001000</t>
  </si>
  <si>
    <t>-84229088</t>
  </si>
  <si>
    <t>koordinátor BOZP na staveništi</t>
  </si>
  <si>
    <t>plán BOZP</t>
  </si>
  <si>
    <t>hutnící zkoušky</t>
  </si>
  <si>
    <t>povolení a souhlasy k realizaci stavby vč. poplatků</t>
  </si>
  <si>
    <t>koordinace se správci sítí a jejich požadavky</t>
  </si>
  <si>
    <t>náklady v souvislosti s předáním stavby a kolaudací</t>
  </si>
  <si>
    <t>kompletní inženýrská činnost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</si>
</sst>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243-17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Ulice Mazánkova - rekonstrukce ulice - chodníků, rozšíření komunikace vč. cyklopruhu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Ústí nad Orlicí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Ústí nad Orlicí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JDS projekt,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Suchánek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'243-17-101 - SO 101 Rekon...'!J30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'243-17-101 - SO 101 Rekon...'!P128</f>
        <v>0</v>
      </c>
      <c r="AV95" s="128">
        <f>'243-17-101 - SO 101 Rekon...'!J33</f>
        <v>0</v>
      </c>
      <c r="AW95" s="128">
        <f>'243-17-101 - SO 101 Rekon...'!J34</f>
        <v>0</v>
      </c>
      <c r="AX95" s="128">
        <f>'243-17-101 - SO 101 Rekon...'!J35</f>
        <v>0</v>
      </c>
      <c r="AY95" s="128">
        <f>'243-17-101 - SO 101 Rekon...'!J36</f>
        <v>0</v>
      </c>
      <c r="AZ95" s="128">
        <f>'243-17-101 - SO 101 Rekon...'!F33</f>
        <v>0</v>
      </c>
      <c r="BA95" s="128">
        <f>'243-17-101 - SO 101 Rekon...'!F34</f>
        <v>0</v>
      </c>
      <c r="BB95" s="128">
        <f>'243-17-101 - SO 101 Rekon...'!F35</f>
        <v>0</v>
      </c>
      <c r="BC95" s="128">
        <f>'243-17-101 - SO 101 Rekon...'!F36</f>
        <v>0</v>
      </c>
      <c r="BD95" s="130">
        <f>'243-17-101 - SO 101 Rekon...'!F37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'243-17-001 - 001  - Vedle...'!J30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'243-17-001 - 001  - Vedle...'!P120</f>
        <v>0</v>
      </c>
      <c r="AV96" s="133">
        <f>'243-17-001 - 001  - Vedle...'!J33</f>
        <v>0</v>
      </c>
      <c r="AW96" s="133">
        <f>'243-17-001 - 001  - Vedle...'!J34</f>
        <v>0</v>
      </c>
      <c r="AX96" s="133">
        <f>'243-17-001 - 001  - Vedle...'!J35</f>
        <v>0</v>
      </c>
      <c r="AY96" s="133">
        <f>'243-17-001 - 001  - Vedle...'!J36</f>
        <v>0</v>
      </c>
      <c r="AZ96" s="133">
        <f>'243-17-001 - 001  - Vedle...'!F33</f>
        <v>0</v>
      </c>
      <c r="BA96" s="133">
        <f>'243-17-001 - 001  - Vedle...'!F34</f>
        <v>0</v>
      </c>
      <c r="BB96" s="133">
        <f>'243-17-001 - 001  - Vedle...'!F35</f>
        <v>0</v>
      </c>
      <c r="BC96" s="133">
        <f>'243-17-001 - 001  - Vedle...'!F36</f>
        <v>0</v>
      </c>
      <c r="BD96" s="135">
        <f>'243-17-001 - 001  - Vedle...'!F37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LGCevqmCo2ecP/Kkqo//cuHsGfVrKzuLhXdlVIJB+2rR65+XF3b+U87+hDHYutwQRWiwAarPT6UuHpPj07COWA==" hashValue="N0CtKYkmIkiglUWxyAGhZ4ybecRAO4gvsiSsfT8+okvNkZVO4FsvyZjxzn140yJ3gnaW/8MPsZqaLVXPPfOQX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43-17-101 - SO 101 Rekon...'!C2" display="/"/>
    <hyperlink ref="A96" location="'243-17-001 - 001  - Ved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3.25" customHeight="1">
      <c r="B7" s="20"/>
      <c r="E7" s="143" t="str">
        <f>'Rekapitulace stavby'!K6</f>
        <v>Ulice Mazánkova - rekonstrukce ulice - chodníků, rozšíření komunikace vč. cyklopruhu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18. 1. 2020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ROUND((SUM(BE128:BE474)),  2)</f>
        <v>0</v>
      </c>
      <c r="G33" s="38"/>
      <c r="H33" s="38"/>
      <c r="I33" s="162">
        <v>0.20999999999999999</v>
      </c>
      <c r="J33" s="161">
        <f>ROUND(((SUM(BE128:BE474))*I33),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ROUND((SUM(BF128:BF474)),  2)</f>
        <v>0</v>
      </c>
      <c r="G34" s="38"/>
      <c r="H34" s="38"/>
      <c r="I34" s="162">
        <v>0.14999999999999999</v>
      </c>
      <c r="J34" s="161">
        <f>ROUND(((SUM(BF128:BF474))*I34),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ROUND((SUM(BG128:BG474)),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ROUND((SUM(BH128:BH474)),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ROUND((SUM(BI128:BI474)),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7" t="str">
        <f>E7</f>
        <v>Ulice Mazánkova - rekonstrukce ulice - chodníků, rozšíření komunikace vč. cyklopruhu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243-17-101 - SO 101 Rekonstrukce chodníku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Ústí nad Orlicí</v>
      </c>
      <c r="G89" s="40"/>
      <c r="H89" s="40"/>
      <c r="I89" s="147" t="s">
        <v>22</v>
      </c>
      <c r="J89" s="79" t="str">
        <f>IF(J12="","",J12)</f>
        <v>18. 1. 2020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Ústí nad Orlicí</v>
      </c>
      <c r="G91" s="40"/>
      <c r="H91" s="40"/>
      <c r="I91" s="147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94</v>
      </c>
      <c r="D94" s="189"/>
      <c r="E94" s="189"/>
      <c r="F94" s="189"/>
      <c r="G94" s="189"/>
      <c r="H94" s="189"/>
      <c r="I94" s="190"/>
      <c r="J94" s="191" t="s">
        <v>95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96</v>
      </c>
      <c r="D96" s="40"/>
      <c r="E96" s="40"/>
      <c r="F96" s="40"/>
      <c r="G96" s="40"/>
      <c r="H96" s="40"/>
      <c r="I96" s="144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93"/>
      <c r="C97" s="194"/>
      <c r="D97" s="195" t="s">
        <v>98</v>
      </c>
      <c r="E97" s="196"/>
      <c r="F97" s="196"/>
      <c r="G97" s="196"/>
      <c r="H97" s="196"/>
      <c r="I97" s="197"/>
      <c r="J97" s="198">
        <f>J129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99</v>
      </c>
      <c r="E98" s="203"/>
      <c r="F98" s="203"/>
      <c r="G98" s="203"/>
      <c r="H98" s="203"/>
      <c r="I98" s="204"/>
      <c r="J98" s="205">
        <f>J130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100</v>
      </c>
      <c r="E99" s="203"/>
      <c r="F99" s="203"/>
      <c r="G99" s="203"/>
      <c r="H99" s="203"/>
      <c r="I99" s="204"/>
      <c r="J99" s="205">
        <f>J226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101</v>
      </c>
      <c r="E100" s="203"/>
      <c r="F100" s="203"/>
      <c r="G100" s="203"/>
      <c r="H100" s="203"/>
      <c r="I100" s="204"/>
      <c r="J100" s="205">
        <f>J229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102</v>
      </c>
      <c r="E101" s="203"/>
      <c r="F101" s="203"/>
      <c r="G101" s="203"/>
      <c r="H101" s="203"/>
      <c r="I101" s="204"/>
      <c r="J101" s="205">
        <f>J233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103</v>
      </c>
      <c r="E102" s="203"/>
      <c r="F102" s="203"/>
      <c r="G102" s="203"/>
      <c r="H102" s="203"/>
      <c r="I102" s="204"/>
      <c r="J102" s="205">
        <f>J303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104</v>
      </c>
      <c r="E103" s="203"/>
      <c r="F103" s="203"/>
      <c r="G103" s="203"/>
      <c r="H103" s="203"/>
      <c r="I103" s="204"/>
      <c r="J103" s="205">
        <f>J306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105</v>
      </c>
      <c r="E104" s="203"/>
      <c r="F104" s="203"/>
      <c r="G104" s="203"/>
      <c r="H104" s="203"/>
      <c r="I104" s="204"/>
      <c r="J104" s="205">
        <f>J366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106</v>
      </c>
      <c r="E105" s="203"/>
      <c r="F105" s="203"/>
      <c r="G105" s="203"/>
      <c r="H105" s="203"/>
      <c r="I105" s="204"/>
      <c r="J105" s="205">
        <f>J447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107</v>
      </c>
      <c r="E106" s="203"/>
      <c r="F106" s="203"/>
      <c r="G106" s="203"/>
      <c r="H106" s="203"/>
      <c r="I106" s="204"/>
      <c r="J106" s="205">
        <f>J463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3"/>
      <c r="C107" s="194"/>
      <c r="D107" s="195" t="s">
        <v>108</v>
      </c>
      <c r="E107" s="196"/>
      <c r="F107" s="196"/>
      <c r="G107" s="196"/>
      <c r="H107" s="196"/>
      <c r="I107" s="197"/>
      <c r="J107" s="198">
        <f>J466</f>
        <v>0</v>
      </c>
      <c r="K107" s="194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0"/>
      <c r="C108" s="201"/>
      <c r="D108" s="202" t="s">
        <v>109</v>
      </c>
      <c r="E108" s="203"/>
      <c r="F108" s="203"/>
      <c r="G108" s="203"/>
      <c r="H108" s="203"/>
      <c r="I108" s="204"/>
      <c r="J108" s="205">
        <f>J467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83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86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110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3.25" customHeight="1">
      <c r="A118" s="38"/>
      <c r="B118" s="39"/>
      <c r="C118" s="40"/>
      <c r="D118" s="40"/>
      <c r="E118" s="187" t="str">
        <f>E7</f>
        <v>Ulice Mazánkova - rekonstrukce ulice - chodníků, rozšíření komunikace vč. cyklopruhu</v>
      </c>
      <c r="F118" s="32"/>
      <c r="G118" s="32"/>
      <c r="H118" s="32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91</v>
      </c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243-17-101 - SO 101 Rekonstrukce chodníku</v>
      </c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Ústí nad Orlicí</v>
      </c>
      <c r="G122" s="40"/>
      <c r="H122" s="40"/>
      <c r="I122" s="147" t="s">
        <v>22</v>
      </c>
      <c r="J122" s="79" t="str">
        <f>IF(J12="","",J12)</f>
        <v>18. 1. 2020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Město Ústí nad Orlicí</v>
      </c>
      <c r="G124" s="40"/>
      <c r="H124" s="40"/>
      <c r="I124" s="147" t="s">
        <v>30</v>
      </c>
      <c r="J124" s="36" t="str">
        <f>E21</f>
        <v>JDS projekt,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147" t="s">
        <v>33</v>
      </c>
      <c r="J125" s="36" t="str">
        <f>E24</f>
        <v>Suchánek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7"/>
      <c r="B127" s="208"/>
      <c r="C127" s="209" t="s">
        <v>111</v>
      </c>
      <c r="D127" s="210" t="s">
        <v>61</v>
      </c>
      <c r="E127" s="210" t="s">
        <v>57</v>
      </c>
      <c r="F127" s="210" t="s">
        <v>58</v>
      </c>
      <c r="G127" s="210" t="s">
        <v>112</v>
      </c>
      <c r="H127" s="210" t="s">
        <v>113</v>
      </c>
      <c r="I127" s="211" t="s">
        <v>114</v>
      </c>
      <c r="J127" s="212" t="s">
        <v>95</v>
      </c>
      <c r="K127" s="213" t="s">
        <v>115</v>
      </c>
      <c r="L127" s="214"/>
      <c r="M127" s="100" t="s">
        <v>1</v>
      </c>
      <c r="N127" s="101" t="s">
        <v>40</v>
      </c>
      <c r="O127" s="101" t="s">
        <v>116</v>
      </c>
      <c r="P127" s="101" t="s">
        <v>117</v>
      </c>
      <c r="Q127" s="101" t="s">
        <v>118</v>
      </c>
      <c r="R127" s="101" t="s">
        <v>119</v>
      </c>
      <c r="S127" s="101" t="s">
        <v>120</v>
      </c>
      <c r="T127" s="102" t="s">
        <v>121</v>
      </c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</row>
    <row r="128" s="2" customFormat="1" ht="22.8" customHeight="1">
      <c r="A128" s="38"/>
      <c r="B128" s="39"/>
      <c r="C128" s="107" t="s">
        <v>122</v>
      </c>
      <c r="D128" s="40"/>
      <c r="E128" s="40"/>
      <c r="F128" s="40"/>
      <c r="G128" s="40"/>
      <c r="H128" s="40"/>
      <c r="I128" s="144"/>
      <c r="J128" s="215">
        <f>BK128</f>
        <v>0</v>
      </c>
      <c r="K128" s="40"/>
      <c r="L128" s="44"/>
      <c r="M128" s="103"/>
      <c r="N128" s="216"/>
      <c r="O128" s="104"/>
      <c r="P128" s="217">
        <f>P129+P466</f>
        <v>0</v>
      </c>
      <c r="Q128" s="104"/>
      <c r="R128" s="217">
        <f>R129+R466</f>
        <v>237.54972914000007</v>
      </c>
      <c r="S128" s="104"/>
      <c r="T128" s="218">
        <f>T129+T466</f>
        <v>422.52250000000004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97</v>
      </c>
      <c r="BK128" s="219">
        <f>BK129+BK466</f>
        <v>0</v>
      </c>
    </row>
    <row r="129" s="12" customFormat="1" ht="25.92" customHeight="1">
      <c r="A129" s="12"/>
      <c r="B129" s="220"/>
      <c r="C129" s="221"/>
      <c r="D129" s="222" t="s">
        <v>75</v>
      </c>
      <c r="E129" s="223" t="s">
        <v>123</v>
      </c>
      <c r="F129" s="223" t="s">
        <v>124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P130+P226+P229+P233+P303+P306+P366+P447+P463</f>
        <v>0</v>
      </c>
      <c r="Q129" s="228"/>
      <c r="R129" s="229">
        <f>R130+R226+R229+R233+R303+R306+R366+R447+R463</f>
        <v>237.44319414000006</v>
      </c>
      <c r="S129" s="228"/>
      <c r="T129" s="230">
        <f>T130+T226+T229+T233+T303+T306+T366+T447+T463</f>
        <v>422.52250000000004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84</v>
      </c>
      <c r="AT129" s="232" t="s">
        <v>75</v>
      </c>
      <c r="AU129" s="232" t="s">
        <v>76</v>
      </c>
      <c r="AY129" s="231" t="s">
        <v>125</v>
      </c>
      <c r="BK129" s="233">
        <f>BK130+BK226+BK229+BK233+BK303+BK306+BK366+BK447+BK463</f>
        <v>0</v>
      </c>
    </row>
    <row r="130" s="12" customFormat="1" ht="22.8" customHeight="1">
      <c r="A130" s="12"/>
      <c r="B130" s="220"/>
      <c r="C130" s="221"/>
      <c r="D130" s="222" t="s">
        <v>75</v>
      </c>
      <c r="E130" s="234" t="s">
        <v>84</v>
      </c>
      <c r="F130" s="234" t="s">
        <v>126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SUM(P131:P225)</f>
        <v>0</v>
      </c>
      <c r="Q130" s="228"/>
      <c r="R130" s="229">
        <f>SUM(R131:R225)</f>
        <v>30.813200000000002</v>
      </c>
      <c r="S130" s="228"/>
      <c r="T130" s="230">
        <f>SUM(T131:T225)</f>
        <v>422.52250000000004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84</v>
      </c>
      <c r="AT130" s="232" t="s">
        <v>75</v>
      </c>
      <c r="AU130" s="232" t="s">
        <v>84</v>
      </c>
      <c r="AY130" s="231" t="s">
        <v>125</v>
      </c>
      <c r="BK130" s="233">
        <f>SUM(BK131:BK225)</f>
        <v>0</v>
      </c>
    </row>
    <row r="131" s="2" customFormat="1" ht="21.75" customHeight="1">
      <c r="A131" s="38"/>
      <c r="B131" s="39"/>
      <c r="C131" s="236" t="s">
        <v>84</v>
      </c>
      <c r="D131" s="236" t="s">
        <v>127</v>
      </c>
      <c r="E131" s="237" t="s">
        <v>128</v>
      </c>
      <c r="F131" s="238" t="s">
        <v>129</v>
      </c>
      <c r="G131" s="239" t="s">
        <v>130</v>
      </c>
      <c r="H131" s="240">
        <v>13.5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41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0.26000000000000001</v>
      </c>
      <c r="T131" s="247">
        <f>S131*H131</f>
        <v>3.5100000000000002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131</v>
      </c>
      <c r="AT131" s="248" t="s">
        <v>127</v>
      </c>
      <c r="AU131" s="248" t="s">
        <v>86</v>
      </c>
      <c r="AY131" s="17" t="s">
        <v>125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131</v>
      </c>
      <c r="BM131" s="248" t="s">
        <v>132</v>
      </c>
    </row>
    <row r="132" s="2" customFormat="1">
      <c r="A132" s="38"/>
      <c r="B132" s="39"/>
      <c r="C132" s="40"/>
      <c r="D132" s="250" t="s">
        <v>133</v>
      </c>
      <c r="E132" s="40"/>
      <c r="F132" s="251" t="s">
        <v>134</v>
      </c>
      <c r="G132" s="40"/>
      <c r="H132" s="40"/>
      <c r="I132" s="144"/>
      <c r="J132" s="40"/>
      <c r="K132" s="40"/>
      <c r="L132" s="44"/>
      <c r="M132" s="252"/>
      <c r="N132" s="25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86</v>
      </c>
    </row>
    <row r="133" s="13" customFormat="1">
      <c r="A133" s="13"/>
      <c r="B133" s="254"/>
      <c r="C133" s="255"/>
      <c r="D133" s="250" t="s">
        <v>135</v>
      </c>
      <c r="E133" s="256" t="s">
        <v>1</v>
      </c>
      <c r="F133" s="257" t="s">
        <v>136</v>
      </c>
      <c r="G133" s="255"/>
      <c r="H133" s="256" t="s">
        <v>1</v>
      </c>
      <c r="I133" s="258"/>
      <c r="J133" s="255"/>
      <c r="K133" s="255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135</v>
      </c>
      <c r="AU133" s="263" t="s">
        <v>86</v>
      </c>
      <c r="AV133" s="13" t="s">
        <v>84</v>
      </c>
      <c r="AW133" s="13" t="s">
        <v>32</v>
      </c>
      <c r="AX133" s="13" t="s">
        <v>76</v>
      </c>
      <c r="AY133" s="263" t="s">
        <v>125</v>
      </c>
    </row>
    <row r="134" s="14" customFormat="1">
      <c r="A134" s="14"/>
      <c r="B134" s="264"/>
      <c r="C134" s="265"/>
      <c r="D134" s="250" t="s">
        <v>135</v>
      </c>
      <c r="E134" s="266" t="s">
        <v>1</v>
      </c>
      <c r="F134" s="267" t="s">
        <v>137</v>
      </c>
      <c r="G134" s="265"/>
      <c r="H134" s="268">
        <v>12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4" t="s">
        <v>135</v>
      </c>
      <c r="AU134" s="274" t="s">
        <v>86</v>
      </c>
      <c r="AV134" s="14" t="s">
        <v>86</v>
      </c>
      <c r="AW134" s="14" t="s">
        <v>32</v>
      </c>
      <c r="AX134" s="14" t="s">
        <v>76</v>
      </c>
      <c r="AY134" s="274" t="s">
        <v>125</v>
      </c>
    </row>
    <row r="135" s="13" customFormat="1">
      <c r="A135" s="13"/>
      <c r="B135" s="254"/>
      <c r="C135" s="255"/>
      <c r="D135" s="250" t="s">
        <v>135</v>
      </c>
      <c r="E135" s="256" t="s">
        <v>1</v>
      </c>
      <c r="F135" s="257" t="s">
        <v>138</v>
      </c>
      <c r="G135" s="255"/>
      <c r="H135" s="256" t="s">
        <v>1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135</v>
      </c>
      <c r="AU135" s="263" t="s">
        <v>86</v>
      </c>
      <c r="AV135" s="13" t="s">
        <v>84</v>
      </c>
      <c r="AW135" s="13" t="s">
        <v>32</v>
      </c>
      <c r="AX135" s="13" t="s">
        <v>76</v>
      </c>
      <c r="AY135" s="263" t="s">
        <v>125</v>
      </c>
    </row>
    <row r="136" s="14" customFormat="1">
      <c r="A136" s="14"/>
      <c r="B136" s="264"/>
      <c r="C136" s="265"/>
      <c r="D136" s="250" t="s">
        <v>135</v>
      </c>
      <c r="E136" s="266" t="s">
        <v>1</v>
      </c>
      <c r="F136" s="267" t="s">
        <v>139</v>
      </c>
      <c r="G136" s="265"/>
      <c r="H136" s="268">
        <v>1.5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4" t="s">
        <v>135</v>
      </c>
      <c r="AU136" s="274" t="s">
        <v>86</v>
      </c>
      <c r="AV136" s="14" t="s">
        <v>86</v>
      </c>
      <c r="AW136" s="14" t="s">
        <v>32</v>
      </c>
      <c r="AX136" s="14" t="s">
        <v>76</v>
      </c>
      <c r="AY136" s="274" t="s">
        <v>125</v>
      </c>
    </row>
    <row r="137" s="15" customFormat="1">
      <c r="A137" s="15"/>
      <c r="B137" s="275"/>
      <c r="C137" s="276"/>
      <c r="D137" s="250" t="s">
        <v>135</v>
      </c>
      <c r="E137" s="277" t="s">
        <v>1</v>
      </c>
      <c r="F137" s="278" t="s">
        <v>140</v>
      </c>
      <c r="G137" s="276"/>
      <c r="H137" s="279">
        <v>13.5</v>
      </c>
      <c r="I137" s="280"/>
      <c r="J137" s="276"/>
      <c r="K137" s="276"/>
      <c r="L137" s="281"/>
      <c r="M137" s="282"/>
      <c r="N137" s="283"/>
      <c r="O137" s="283"/>
      <c r="P137" s="283"/>
      <c r="Q137" s="283"/>
      <c r="R137" s="283"/>
      <c r="S137" s="283"/>
      <c r="T137" s="28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5" t="s">
        <v>135</v>
      </c>
      <c r="AU137" s="285" t="s">
        <v>86</v>
      </c>
      <c r="AV137" s="15" t="s">
        <v>131</v>
      </c>
      <c r="AW137" s="15" t="s">
        <v>32</v>
      </c>
      <c r="AX137" s="15" t="s">
        <v>84</v>
      </c>
      <c r="AY137" s="285" t="s">
        <v>125</v>
      </c>
    </row>
    <row r="138" s="2" customFormat="1" ht="21.75" customHeight="1">
      <c r="A138" s="38"/>
      <c r="B138" s="39"/>
      <c r="C138" s="236" t="s">
        <v>86</v>
      </c>
      <c r="D138" s="236" t="s">
        <v>127</v>
      </c>
      <c r="E138" s="237" t="s">
        <v>141</v>
      </c>
      <c r="F138" s="238" t="s">
        <v>142</v>
      </c>
      <c r="G138" s="239" t="s">
        <v>130</v>
      </c>
      <c r="H138" s="240">
        <v>524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0.17000000000000001</v>
      </c>
      <c r="T138" s="247">
        <f>S138*H138</f>
        <v>89.080000000000013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131</v>
      </c>
      <c r="AT138" s="248" t="s">
        <v>127</v>
      </c>
      <c r="AU138" s="248" t="s">
        <v>86</v>
      </c>
      <c r="AY138" s="17" t="s">
        <v>125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131</v>
      </c>
      <c r="BM138" s="248" t="s">
        <v>143</v>
      </c>
    </row>
    <row r="139" s="2" customFormat="1">
      <c r="A139" s="38"/>
      <c r="B139" s="39"/>
      <c r="C139" s="40"/>
      <c r="D139" s="250" t="s">
        <v>133</v>
      </c>
      <c r="E139" s="40"/>
      <c r="F139" s="251" t="s">
        <v>144</v>
      </c>
      <c r="G139" s="40"/>
      <c r="H139" s="40"/>
      <c r="I139" s="144"/>
      <c r="J139" s="40"/>
      <c r="K139" s="40"/>
      <c r="L139" s="44"/>
      <c r="M139" s="252"/>
      <c r="N139" s="25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86</v>
      </c>
    </row>
    <row r="140" s="13" customFormat="1">
      <c r="A140" s="13"/>
      <c r="B140" s="254"/>
      <c r="C140" s="255"/>
      <c r="D140" s="250" t="s">
        <v>135</v>
      </c>
      <c r="E140" s="256" t="s">
        <v>1</v>
      </c>
      <c r="F140" s="257" t="s">
        <v>145</v>
      </c>
      <c r="G140" s="255"/>
      <c r="H140" s="256" t="s">
        <v>1</v>
      </c>
      <c r="I140" s="258"/>
      <c r="J140" s="255"/>
      <c r="K140" s="255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135</v>
      </c>
      <c r="AU140" s="263" t="s">
        <v>86</v>
      </c>
      <c r="AV140" s="13" t="s">
        <v>84</v>
      </c>
      <c r="AW140" s="13" t="s">
        <v>32</v>
      </c>
      <c r="AX140" s="13" t="s">
        <v>76</v>
      </c>
      <c r="AY140" s="263" t="s">
        <v>125</v>
      </c>
    </row>
    <row r="141" s="14" customFormat="1">
      <c r="A141" s="14"/>
      <c r="B141" s="264"/>
      <c r="C141" s="265"/>
      <c r="D141" s="250" t="s">
        <v>135</v>
      </c>
      <c r="E141" s="266" t="s">
        <v>1</v>
      </c>
      <c r="F141" s="267" t="s">
        <v>146</v>
      </c>
      <c r="G141" s="265"/>
      <c r="H141" s="268">
        <v>630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4" t="s">
        <v>135</v>
      </c>
      <c r="AU141" s="274" t="s">
        <v>86</v>
      </c>
      <c r="AV141" s="14" t="s">
        <v>86</v>
      </c>
      <c r="AW141" s="14" t="s">
        <v>32</v>
      </c>
      <c r="AX141" s="14" t="s">
        <v>76</v>
      </c>
      <c r="AY141" s="274" t="s">
        <v>125</v>
      </c>
    </row>
    <row r="142" s="13" customFormat="1">
      <c r="A142" s="13"/>
      <c r="B142" s="254"/>
      <c r="C142" s="255"/>
      <c r="D142" s="250" t="s">
        <v>135</v>
      </c>
      <c r="E142" s="256" t="s">
        <v>1</v>
      </c>
      <c r="F142" s="257" t="s">
        <v>147</v>
      </c>
      <c r="G142" s="255"/>
      <c r="H142" s="256" t="s">
        <v>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135</v>
      </c>
      <c r="AU142" s="263" t="s">
        <v>86</v>
      </c>
      <c r="AV142" s="13" t="s">
        <v>84</v>
      </c>
      <c r="AW142" s="13" t="s">
        <v>32</v>
      </c>
      <c r="AX142" s="13" t="s">
        <v>76</v>
      </c>
      <c r="AY142" s="263" t="s">
        <v>125</v>
      </c>
    </row>
    <row r="143" s="14" customFormat="1">
      <c r="A143" s="14"/>
      <c r="B143" s="264"/>
      <c r="C143" s="265"/>
      <c r="D143" s="250" t="s">
        <v>135</v>
      </c>
      <c r="E143" s="266" t="s">
        <v>1</v>
      </c>
      <c r="F143" s="267" t="s">
        <v>148</v>
      </c>
      <c r="G143" s="265"/>
      <c r="H143" s="268">
        <v>-106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135</v>
      </c>
      <c r="AU143" s="274" t="s">
        <v>86</v>
      </c>
      <c r="AV143" s="14" t="s">
        <v>86</v>
      </c>
      <c r="AW143" s="14" t="s">
        <v>32</v>
      </c>
      <c r="AX143" s="14" t="s">
        <v>76</v>
      </c>
      <c r="AY143" s="274" t="s">
        <v>125</v>
      </c>
    </row>
    <row r="144" s="15" customFormat="1">
      <c r="A144" s="15"/>
      <c r="B144" s="275"/>
      <c r="C144" s="276"/>
      <c r="D144" s="250" t="s">
        <v>135</v>
      </c>
      <c r="E144" s="277" t="s">
        <v>1</v>
      </c>
      <c r="F144" s="278" t="s">
        <v>140</v>
      </c>
      <c r="G144" s="276"/>
      <c r="H144" s="279">
        <v>524</v>
      </c>
      <c r="I144" s="280"/>
      <c r="J144" s="276"/>
      <c r="K144" s="276"/>
      <c r="L144" s="281"/>
      <c r="M144" s="282"/>
      <c r="N144" s="283"/>
      <c r="O144" s="283"/>
      <c r="P144" s="283"/>
      <c r="Q144" s="283"/>
      <c r="R144" s="283"/>
      <c r="S144" s="283"/>
      <c r="T144" s="28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5" t="s">
        <v>135</v>
      </c>
      <c r="AU144" s="285" t="s">
        <v>86</v>
      </c>
      <c r="AV144" s="15" t="s">
        <v>131</v>
      </c>
      <c r="AW144" s="15" t="s">
        <v>32</v>
      </c>
      <c r="AX144" s="15" t="s">
        <v>84</v>
      </c>
      <c r="AY144" s="285" t="s">
        <v>125</v>
      </c>
    </row>
    <row r="145" s="2" customFormat="1" ht="21.75" customHeight="1">
      <c r="A145" s="38"/>
      <c r="B145" s="39"/>
      <c r="C145" s="236" t="s">
        <v>149</v>
      </c>
      <c r="D145" s="236" t="s">
        <v>127</v>
      </c>
      <c r="E145" s="237" t="s">
        <v>150</v>
      </c>
      <c r="F145" s="238" t="s">
        <v>151</v>
      </c>
      <c r="G145" s="239" t="s">
        <v>130</v>
      </c>
      <c r="H145" s="240">
        <v>321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41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0.44</v>
      </c>
      <c r="T145" s="247">
        <f>S145*H145</f>
        <v>141.24000000000001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131</v>
      </c>
      <c r="AT145" s="248" t="s">
        <v>127</v>
      </c>
      <c r="AU145" s="248" t="s">
        <v>86</v>
      </c>
      <c r="AY145" s="17" t="s">
        <v>125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131</v>
      </c>
      <c r="BM145" s="248" t="s">
        <v>152</v>
      </c>
    </row>
    <row r="146" s="2" customFormat="1">
      <c r="A146" s="38"/>
      <c r="B146" s="39"/>
      <c r="C146" s="40"/>
      <c r="D146" s="250" t="s">
        <v>133</v>
      </c>
      <c r="E146" s="40"/>
      <c r="F146" s="251" t="s">
        <v>153</v>
      </c>
      <c r="G146" s="40"/>
      <c r="H146" s="40"/>
      <c r="I146" s="14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86</v>
      </c>
    </row>
    <row r="147" s="13" customFormat="1">
      <c r="A147" s="13"/>
      <c r="B147" s="254"/>
      <c r="C147" s="255"/>
      <c r="D147" s="250" t="s">
        <v>135</v>
      </c>
      <c r="E147" s="256" t="s">
        <v>1</v>
      </c>
      <c r="F147" s="257" t="s">
        <v>154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135</v>
      </c>
      <c r="AU147" s="263" t="s">
        <v>86</v>
      </c>
      <c r="AV147" s="13" t="s">
        <v>84</v>
      </c>
      <c r="AW147" s="13" t="s">
        <v>32</v>
      </c>
      <c r="AX147" s="13" t="s">
        <v>76</v>
      </c>
      <c r="AY147" s="263" t="s">
        <v>125</v>
      </c>
    </row>
    <row r="148" s="14" customFormat="1">
      <c r="A148" s="14"/>
      <c r="B148" s="264"/>
      <c r="C148" s="265"/>
      <c r="D148" s="250" t="s">
        <v>135</v>
      </c>
      <c r="E148" s="266" t="s">
        <v>1</v>
      </c>
      <c r="F148" s="267" t="s">
        <v>155</v>
      </c>
      <c r="G148" s="265"/>
      <c r="H148" s="268">
        <v>106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4" t="s">
        <v>135</v>
      </c>
      <c r="AU148" s="274" t="s">
        <v>86</v>
      </c>
      <c r="AV148" s="14" t="s">
        <v>86</v>
      </c>
      <c r="AW148" s="14" t="s">
        <v>32</v>
      </c>
      <c r="AX148" s="14" t="s">
        <v>76</v>
      </c>
      <c r="AY148" s="274" t="s">
        <v>125</v>
      </c>
    </row>
    <row r="149" s="13" customFormat="1">
      <c r="A149" s="13"/>
      <c r="B149" s="254"/>
      <c r="C149" s="255"/>
      <c r="D149" s="250" t="s">
        <v>135</v>
      </c>
      <c r="E149" s="256" t="s">
        <v>1</v>
      </c>
      <c r="F149" s="257" t="s">
        <v>156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135</v>
      </c>
      <c r="AU149" s="263" t="s">
        <v>86</v>
      </c>
      <c r="AV149" s="13" t="s">
        <v>84</v>
      </c>
      <c r="AW149" s="13" t="s">
        <v>32</v>
      </c>
      <c r="AX149" s="13" t="s">
        <v>76</v>
      </c>
      <c r="AY149" s="263" t="s">
        <v>125</v>
      </c>
    </row>
    <row r="150" s="14" customFormat="1">
      <c r="A150" s="14"/>
      <c r="B150" s="264"/>
      <c r="C150" s="265"/>
      <c r="D150" s="250" t="s">
        <v>135</v>
      </c>
      <c r="E150" s="266" t="s">
        <v>1</v>
      </c>
      <c r="F150" s="267" t="s">
        <v>157</v>
      </c>
      <c r="G150" s="265"/>
      <c r="H150" s="268">
        <v>215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135</v>
      </c>
      <c r="AU150" s="274" t="s">
        <v>86</v>
      </c>
      <c r="AV150" s="14" t="s">
        <v>86</v>
      </c>
      <c r="AW150" s="14" t="s">
        <v>32</v>
      </c>
      <c r="AX150" s="14" t="s">
        <v>76</v>
      </c>
      <c r="AY150" s="274" t="s">
        <v>125</v>
      </c>
    </row>
    <row r="151" s="15" customFormat="1">
      <c r="A151" s="15"/>
      <c r="B151" s="275"/>
      <c r="C151" s="276"/>
      <c r="D151" s="250" t="s">
        <v>135</v>
      </c>
      <c r="E151" s="277" t="s">
        <v>1</v>
      </c>
      <c r="F151" s="278" t="s">
        <v>140</v>
      </c>
      <c r="G151" s="276"/>
      <c r="H151" s="279">
        <v>321</v>
      </c>
      <c r="I151" s="280"/>
      <c r="J151" s="276"/>
      <c r="K151" s="276"/>
      <c r="L151" s="281"/>
      <c r="M151" s="282"/>
      <c r="N151" s="283"/>
      <c r="O151" s="283"/>
      <c r="P151" s="283"/>
      <c r="Q151" s="283"/>
      <c r="R151" s="283"/>
      <c r="S151" s="283"/>
      <c r="T151" s="28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5" t="s">
        <v>135</v>
      </c>
      <c r="AU151" s="285" t="s">
        <v>86</v>
      </c>
      <c r="AV151" s="15" t="s">
        <v>131</v>
      </c>
      <c r="AW151" s="15" t="s">
        <v>32</v>
      </c>
      <c r="AX151" s="15" t="s">
        <v>84</v>
      </c>
      <c r="AY151" s="285" t="s">
        <v>125</v>
      </c>
    </row>
    <row r="152" s="2" customFormat="1" ht="21.75" customHeight="1">
      <c r="A152" s="38"/>
      <c r="B152" s="39"/>
      <c r="C152" s="236" t="s">
        <v>131</v>
      </c>
      <c r="D152" s="236" t="s">
        <v>127</v>
      </c>
      <c r="E152" s="237" t="s">
        <v>158</v>
      </c>
      <c r="F152" s="238" t="s">
        <v>159</v>
      </c>
      <c r="G152" s="239" t="s">
        <v>130</v>
      </c>
      <c r="H152" s="240">
        <v>683.75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41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0.098000000000000004</v>
      </c>
      <c r="T152" s="247">
        <f>S152*H152</f>
        <v>67.007500000000007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131</v>
      </c>
      <c r="AT152" s="248" t="s">
        <v>127</v>
      </c>
      <c r="AU152" s="248" t="s">
        <v>86</v>
      </c>
      <c r="AY152" s="17" t="s">
        <v>125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131</v>
      </c>
      <c r="BM152" s="248" t="s">
        <v>160</v>
      </c>
    </row>
    <row r="153" s="2" customFormat="1">
      <c r="A153" s="38"/>
      <c r="B153" s="39"/>
      <c r="C153" s="40"/>
      <c r="D153" s="250" t="s">
        <v>133</v>
      </c>
      <c r="E153" s="40"/>
      <c r="F153" s="251" t="s">
        <v>161</v>
      </c>
      <c r="G153" s="40"/>
      <c r="H153" s="40"/>
      <c r="I153" s="144"/>
      <c r="J153" s="40"/>
      <c r="K153" s="40"/>
      <c r="L153" s="44"/>
      <c r="M153" s="252"/>
      <c r="N153" s="25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133</v>
      </c>
      <c r="AU153" s="17" t="s">
        <v>86</v>
      </c>
    </row>
    <row r="154" s="13" customFormat="1">
      <c r="A154" s="13"/>
      <c r="B154" s="254"/>
      <c r="C154" s="255"/>
      <c r="D154" s="250" t="s">
        <v>135</v>
      </c>
      <c r="E154" s="256" t="s">
        <v>1</v>
      </c>
      <c r="F154" s="257" t="s">
        <v>162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135</v>
      </c>
      <c r="AU154" s="263" t="s">
        <v>86</v>
      </c>
      <c r="AV154" s="13" t="s">
        <v>84</v>
      </c>
      <c r="AW154" s="13" t="s">
        <v>32</v>
      </c>
      <c r="AX154" s="13" t="s">
        <v>76</v>
      </c>
      <c r="AY154" s="263" t="s">
        <v>125</v>
      </c>
    </row>
    <row r="155" s="14" customFormat="1">
      <c r="A155" s="14"/>
      <c r="B155" s="264"/>
      <c r="C155" s="265"/>
      <c r="D155" s="250" t="s">
        <v>135</v>
      </c>
      <c r="E155" s="266" t="s">
        <v>1</v>
      </c>
      <c r="F155" s="267" t="s">
        <v>163</v>
      </c>
      <c r="G155" s="265"/>
      <c r="H155" s="268">
        <v>630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4" t="s">
        <v>135</v>
      </c>
      <c r="AU155" s="274" t="s">
        <v>86</v>
      </c>
      <c r="AV155" s="14" t="s">
        <v>86</v>
      </c>
      <c r="AW155" s="14" t="s">
        <v>32</v>
      </c>
      <c r="AX155" s="14" t="s">
        <v>76</v>
      </c>
      <c r="AY155" s="274" t="s">
        <v>125</v>
      </c>
    </row>
    <row r="156" s="13" customFormat="1">
      <c r="A156" s="13"/>
      <c r="B156" s="254"/>
      <c r="C156" s="255"/>
      <c r="D156" s="250" t="s">
        <v>135</v>
      </c>
      <c r="E156" s="256" t="s">
        <v>1</v>
      </c>
      <c r="F156" s="257" t="s">
        <v>164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135</v>
      </c>
      <c r="AU156" s="263" t="s">
        <v>86</v>
      </c>
      <c r="AV156" s="13" t="s">
        <v>84</v>
      </c>
      <c r="AW156" s="13" t="s">
        <v>32</v>
      </c>
      <c r="AX156" s="13" t="s">
        <v>76</v>
      </c>
      <c r="AY156" s="263" t="s">
        <v>125</v>
      </c>
    </row>
    <row r="157" s="14" customFormat="1">
      <c r="A157" s="14"/>
      <c r="B157" s="264"/>
      <c r="C157" s="265"/>
      <c r="D157" s="250" t="s">
        <v>135</v>
      </c>
      <c r="E157" s="266" t="s">
        <v>1</v>
      </c>
      <c r="F157" s="267" t="s">
        <v>165</v>
      </c>
      <c r="G157" s="265"/>
      <c r="H157" s="268">
        <v>53.75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4" t="s">
        <v>135</v>
      </c>
      <c r="AU157" s="274" t="s">
        <v>86</v>
      </c>
      <c r="AV157" s="14" t="s">
        <v>86</v>
      </c>
      <c r="AW157" s="14" t="s">
        <v>32</v>
      </c>
      <c r="AX157" s="14" t="s">
        <v>76</v>
      </c>
      <c r="AY157" s="274" t="s">
        <v>125</v>
      </c>
    </row>
    <row r="158" s="15" customFormat="1">
      <c r="A158" s="15"/>
      <c r="B158" s="275"/>
      <c r="C158" s="276"/>
      <c r="D158" s="250" t="s">
        <v>135</v>
      </c>
      <c r="E158" s="277" t="s">
        <v>1</v>
      </c>
      <c r="F158" s="278" t="s">
        <v>140</v>
      </c>
      <c r="G158" s="276"/>
      <c r="H158" s="279">
        <v>683.75</v>
      </c>
      <c r="I158" s="280"/>
      <c r="J158" s="276"/>
      <c r="K158" s="276"/>
      <c r="L158" s="281"/>
      <c r="M158" s="282"/>
      <c r="N158" s="283"/>
      <c r="O158" s="283"/>
      <c r="P158" s="283"/>
      <c r="Q158" s="283"/>
      <c r="R158" s="283"/>
      <c r="S158" s="283"/>
      <c r="T158" s="28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5" t="s">
        <v>135</v>
      </c>
      <c r="AU158" s="285" t="s">
        <v>86</v>
      </c>
      <c r="AV158" s="15" t="s">
        <v>131</v>
      </c>
      <c r="AW158" s="15" t="s">
        <v>32</v>
      </c>
      <c r="AX158" s="15" t="s">
        <v>84</v>
      </c>
      <c r="AY158" s="285" t="s">
        <v>125</v>
      </c>
    </row>
    <row r="159" s="2" customFormat="1" ht="21.75" customHeight="1">
      <c r="A159" s="38"/>
      <c r="B159" s="39"/>
      <c r="C159" s="236" t="s">
        <v>166</v>
      </c>
      <c r="D159" s="236" t="s">
        <v>127</v>
      </c>
      <c r="E159" s="237" t="s">
        <v>167</v>
      </c>
      <c r="F159" s="238" t="s">
        <v>168</v>
      </c>
      <c r="G159" s="239" t="s">
        <v>130</v>
      </c>
      <c r="H159" s="240">
        <v>220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41</v>
      </c>
      <c r="O159" s="91"/>
      <c r="P159" s="246">
        <f>O159*H159</f>
        <v>0</v>
      </c>
      <c r="Q159" s="246">
        <v>6.0000000000000002E-05</v>
      </c>
      <c r="R159" s="246">
        <f>Q159*H159</f>
        <v>0.0132</v>
      </c>
      <c r="S159" s="246">
        <v>0.128</v>
      </c>
      <c r="T159" s="247">
        <f>S159*H159</f>
        <v>28.16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131</v>
      </c>
      <c r="AT159" s="248" t="s">
        <v>127</v>
      </c>
      <c r="AU159" s="248" t="s">
        <v>86</v>
      </c>
      <c r="AY159" s="17" t="s">
        <v>125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131</v>
      </c>
      <c r="BM159" s="248" t="s">
        <v>169</v>
      </c>
    </row>
    <row r="160" s="2" customFormat="1">
      <c r="A160" s="38"/>
      <c r="B160" s="39"/>
      <c r="C160" s="40"/>
      <c r="D160" s="250" t="s">
        <v>133</v>
      </c>
      <c r="E160" s="40"/>
      <c r="F160" s="251" t="s">
        <v>170</v>
      </c>
      <c r="G160" s="40"/>
      <c r="H160" s="40"/>
      <c r="I160" s="144"/>
      <c r="J160" s="40"/>
      <c r="K160" s="40"/>
      <c r="L160" s="44"/>
      <c r="M160" s="252"/>
      <c r="N160" s="25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133</v>
      </c>
      <c r="AU160" s="17" t="s">
        <v>86</v>
      </c>
    </row>
    <row r="161" s="13" customFormat="1">
      <c r="A161" s="13"/>
      <c r="B161" s="254"/>
      <c r="C161" s="255"/>
      <c r="D161" s="250" t="s">
        <v>135</v>
      </c>
      <c r="E161" s="256" t="s">
        <v>1</v>
      </c>
      <c r="F161" s="257" t="s">
        <v>171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135</v>
      </c>
      <c r="AU161" s="263" t="s">
        <v>86</v>
      </c>
      <c r="AV161" s="13" t="s">
        <v>84</v>
      </c>
      <c r="AW161" s="13" t="s">
        <v>32</v>
      </c>
      <c r="AX161" s="13" t="s">
        <v>76</v>
      </c>
      <c r="AY161" s="263" t="s">
        <v>125</v>
      </c>
    </row>
    <row r="162" s="14" customFormat="1">
      <c r="A162" s="14"/>
      <c r="B162" s="264"/>
      <c r="C162" s="265"/>
      <c r="D162" s="250" t="s">
        <v>135</v>
      </c>
      <c r="E162" s="266" t="s">
        <v>1</v>
      </c>
      <c r="F162" s="267" t="s">
        <v>172</v>
      </c>
      <c r="G162" s="265"/>
      <c r="H162" s="268">
        <v>220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4" t="s">
        <v>135</v>
      </c>
      <c r="AU162" s="274" t="s">
        <v>86</v>
      </c>
      <c r="AV162" s="14" t="s">
        <v>86</v>
      </c>
      <c r="AW162" s="14" t="s">
        <v>32</v>
      </c>
      <c r="AX162" s="14" t="s">
        <v>84</v>
      </c>
      <c r="AY162" s="274" t="s">
        <v>125</v>
      </c>
    </row>
    <row r="163" s="2" customFormat="1" ht="16.5" customHeight="1">
      <c r="A163" s="38"/>
      <c r="B163" s="39"/>
      <c r="C163" s="236" t="s">
        <v>173</v>
      </c>
      <c r="D163" s="236" t="s">
        <v>127</v>
      </c>
      <c r="E163" s="237" t="s">
        <v>174</v>
      </c>
      <c r="F163" s="238" t="s">
        <v>175</v>
      </c>
      <c r="G163" s="239" t="s">
        <v>176</v>
      </c>
      <c r="H163" s="240">
        <v>215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41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0.23000000000000001</v>
      </c>
      <c r="T163" s="247">
        <f>S163*H163</f>
        <v>49.450000000000003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131</v>
      </c>
      <c r="AT163" s="248" t="s">
        <v>127</v>
      </c>
      <c r="AU163" s="248" t="s">
        <v>86</v>
      </c>
      <c r="AY163" s="17" t="s">
        <v>125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131</v>
      </c>
      <c r="BM163" s="248" t="s">
        <v>177</v>
      </c>
    </row>
    <row r="164" s="2" customFormat="1">
      <c r="A164" s="38"/>
      <c r="B164" s="39"/>
      <c r="C164" s="40"/>
      <c r="D164" s="250" t="s">
        <v>133</v>
      </c>
      <c r="E164" s="40"/>
      <c r="F164" s="251" t="s">
        <v>178</v>
      </c>
      <c r="G164" s="40"/>
      <c r="H164" s="40"/>
      <c r="I164" s="144"/>
      <c r="J164" s="40"/>
      <c r="K164" s="40"/>
      <c r="L164" s="44"/>
      <c r="M164" s="252"/>
      <c r="N164" s="25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133</v>
      </c>
      <c r="AU164" s="17" t="s">
        <v>86</v>
      </c>
    </row>
    <row r="165" s="13" customFormat="1">
      <c r="A165" s="13"/>
      <c r="B165" s="254"/>
      <c r="C165" s="255"/>
      <c r="D165" s="250" t="s">
        <v>135</v>
      </c>
      <c r="E165" s="256" t="s">
        <v>1</v>
      </c>
      <c r="F165" s="257" t="s">
        <v>179</v>
      </c>
      <c r="G165" s="255"/>
      <c r="H165" s="256" t="s">
        <v>1</v>
      </c>
      <c r="I165" s="258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135</v>
      </c>
      <c r="AU165" s="263" t="s">
        <v>86</v>
      </c>
      <c r="AV165" s="13" t="s">
        <v>84</v>
      </c>
      <c r="AW165" s="13" t="s">
        <v>32</v>
      </c>
      <c r="AX165" s="13" t="s">
        <v>76</v>
      </c>
      <c r="AY165" s="263" t="s">
        <v>125</v>
      </c>
    </row>
    <row r="166" s="14" customFormat="1">
      <c r="A166" s="14"/>
      <c r="B166" s="264"/>
      <c r="C166" s="265"/>
      <c r="D166" s="250" t="s">
        <v>135</v>
      </c>
      <c r="E166" s="266" t="s">
        <v>1</v>
      </c>
      <c r="F166" s="267" t="s">
        <v>180</v>
      </c>
      <c r="G166" s="265"/>
      <c r="H166" s="268">
        <v>215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135</v>
      </c>
      <c r="AU166" s="274" t="s">
        <v>86</v>
      </c>
      <c r="AV166" s="14" t="s">
        <v>86</v>
      </c>
      <c r="AW166" s="14" t="s">
        <v>32</v>
      </c>
      <c r="AX166" s="14" t="s">
        <v>84</v>
      </c>
      <c r="AY166" s="274" t="s">
        <v>125</v>
      </c>
    </row>
    <row r="167" s="2" customFormat="1" ht="16.5" customHeight="1">
      <c r="A167" s="38"/>
      <c r="B167" s="39"/>
      <c r="C167" s="236" t="s">
        <v>181</v>
      </c>
      <c r="D167" s="236" t="s">
        <v>127</v>
      </c>
      <c r="E167" s="237" t="s">
        <v>182</v>
      </c>
      <c r="F167" s="238" t="s">
        <v>183</v>
      </c>
      <c r="G167" s="239" t="s">
        <v>176</v>
      </c>
      <c r="H167" s="240">
        <v>215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41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0.20499999999999999</v>
      </c>
      <c r="T167" s="247">
        <f>S167*H167</f>
        <v>44.074999999999996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131</v>
      </c>
      <c r="AT167" s="248" t="s">
        <v>127</v>
      </c>
      <c r="AU167" s="248" t="s">
        <v>86</v>
      </c>
      <c r="AY167" s="17" t="s">
        <v>125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131</v>
      </c>
      <c r="BM167" s="248" t="s">
        <v>184</v>
      </c>
    </row>
    <row r="168" s="2" customFormat="1">
      <c r="A168" s="38"/>
      <c r="B168" s="39"/>
      <c r="C168" s="40"/>
      <c r="D168" s="250" t="s">
        <v>133</v>
      </c>
      <c r="E168" s="40"/>
      <c r="F168" s="251" t="s">
        <v>185</v>
      </c>
      <c r="G168" s="40"/>
      <c r="H168" s="40"/>
      <c r="I168" s="144"/>
      <c r="J168" s="40"/>
      <c r="K168" s="40"/>
      <c r="L168" s="44"/>
      <c r="M168" s="252"/>
      <c r="N168" s="25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133</v>
      </c>
      <c r="AU168" s="17" t="s">
        <v>86</v>
      </c>
    </row>
    <row r="169" s="2" customFormat="1" ht="21.75" customHeight="1">
      <c r="A169" s="38"/>
      <c r="B169" s="39"/>
      <c r="C169" s="236" t="s">
        <v>186</v>
      </c>
      <c r="D169" s="236" t="s">
        <v>127</v>
      </c>
      <c r="E169" s="237" t="s">
        <v>187</v>
      </c>
      <c r="F169" s="238" t="s">
        <v>188</v>
      </c>
      <c r="G169" s="239" t="s">
        <v>130</v>
      </c>
      <c r="H169" s="240">
        <v>4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41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131</v>
      </c>
      <c r="AT169" s="248" t="s">
        <v>127</v>
      </c>
      <c r="AU169" s="248" t="s">
        <v>86</v>
      </c>
      <c r="AY169" s="17" t="s">
        <v>125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131</v>
      </c>
      <c r="BM169" s="248" t="s">
        <v>189</v>
      </c>
    </row>
    <row r="170" s="2" customFormat="1">
      <c r="A170" s="38"/>
      <c r="B170" s="39"/>
      <c r="C170" s="40"/>
      <c r="D170" s="250" t="s">
        <v>133</v>
      </c>
      <c r="E170" s="40"/>
      <c r="F170" s="251" t="s">
        <v>190</v>
      </c>
      <c r="G170" s="40"/>
      <c r="H170" s="40"/>
      <c r="I170" s="144"/>
      <c r="J170" s="40"/>
      <c r="K170" s="40"/>
      <c r="L170" s="44"/>
      <c r="M170" s="252"/>
      <c r="N170" s="25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133</v>
      </c>
      <c r="AU170" s="17" t="s">
        <v>86</v>
      </c>
    </row>
    <row r="171" s="14" customFormat="1">
      <c r="A171" s="14"/>
      <c r="B171" s="264"/>
      <c r="C171" s="265"/>
      <c r="D171" s="250" t="s">
        <v>135</v>
      </c>
      <c r="E171" s="266" t="s">
        <v>1</v>
      </c>
      <c r="F171" s="267" t="s">
        <v>131</v>
      </c>
      <c r="G171" s="265"/>
      <c r="H171" s="268">
        <v>4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135</v>
      </c>
      <c r="AU171" s="274" t="s">
        <v>86</v>
      </c>
      <c r="AV171" s="14" t="s">
        <v>86</v>
      </c>
      <c r="AW171" s="14" t="s">
        <v>32</v>
      </c>
      <c r="AX171" s="14" t="s">
        <v>84</v>
      </c>
      <c r="AY171" s="274" t="s">
        <v>125</v>
      </c>
    </row>
    <row r="172" s="13" customFormat="1">
      <c r="A172" s="13"/>
      <c r="B172" s="254"/>
      <c r="C172" s="255"/>
      <c r="D172" s="250" t="s">
        <v>135</v>
      </c>
      <c r="E172" s="256" t="s">
        <v>1</v>
      </c>
      <c r="F172" s="257" t="s">
        <v>191</v>
      </c>
      <c r="G172" s="255"/>
      <c r="H172" s="256" t="s">
        <v>1</v>
      </c>
      <c r="I172" s="258"/>
      <c r="J172" s="255"/>
      <c r="K172" s="255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135</v>
      </c>
      <c r="AU172" s="263" t="s">
        <v>86</v>
      </c>
      <c r="AV172" s="13" t="s">
        <v>84</v>
      </c>
      <c r="AW172" s="13" t="s">
        <v>32</v>
      </c>
      <c r="AX172" s="13" t="s">
        <v>76</v>
      </c>
      <c r="AY172" s="263" t="s">
        <v>125</v>
      </c>
    </row>
    <row r="173" s="2" customFormat="1" ht="21.75" customHeight="1">
      <c r="A173" s="38"/>
      <c r="B173" s="39"/>
      <c r="C173" s="236" t="s">
        <v>192</v>
      </c>
      <c r="D173" s="236" t="s">
        <v>127</v>
      </c>
      <c r="E173" s="237" t="s">
        <v>193</v>
      </c>
      <c r="F173" s="238" t="s">
        <v>194</v>
      </c>
      <c r="G173" s="239" t="s">
        <v>195</v>
      </c>
      <c r="H173" s="240">
        <v>15.85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41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131</v>
      </c>
      <c r="AT173" s="248" t="s">
        <v>127</v>
      </c>
      <c r="AU173" s="248" t="s">
        <v>86</v>
      </c>
      <c r="AY173" s="17" t="s">
        <v>125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84</v>
      </c>
      <c r="BK173" s="249">
        <f>ROUND(I173*H173,2)</f>
        <v>0</v>
      </c>
      <c r="BL173" s="17" t="s">
        <v>131</v>
      </c>
      <c r="BM173" s="248" t="s">
        <v>196</v>
      </c>
    </row>
    <row r="174" s="2" customFormat="1">
      <c r="A174" s="38"/>
      <c r="B174" s="39"/>
      <c r="C174" s="40"/>
      <c r="D174" s="250" t="s">
        <v>133</v>
      </c>
      <c r="E174" s="40"/>
      <c r="F174" s="251" t="s">
        <v>197</v>
      </c>
      <c r="G174" s="40"/>
      <c r="H174" s="40"/>
      <c r="I174" s="144"/>
      <c r="J174" s="40"/>
      <c r="K174" s="40"/>
      <c r="L174" s="44"/>
      <c r="M174" s="252"/>
      <c r="N174" s="25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86</v>
      </c>
    </row>
    <row r="175" s="13" customFormat="1">
      <c r="A175" s="13"/>
      <c r="B175" s="254"/>
      <c r="C175" s="255"/>
      <c r="D175" s="250" t="s">
        <v>135</v>
      </c>
      <c r="E175" s="256" t="s">
        <v>1</v>
      </c>
      <c r="F175" s="257" t="s">
        <v>198</v>
      </c>
      <c r="G175" s="255"/>
      <c r="H175" s="256" t="s">
        <v>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135</v>
      </c>
      <c r="AU175" s="263" t="s">
        <v>86</v>
      </c>
      <c r="AV175" s="13" t="s">
        <v>84</v>
      </c>
      <c r="AW175" s="13" t="s">
        <v>32</v>
      </c>
      <c r="AX175" s="13" t="s">
        <v>76</v>
      </c>
      <c r="AY175" s="263" t="s">
        <v>125</v>
      </c>
    </row>
    <row r="176" s="14" customFormat="1">
      <c r="A176" s="14"/>
      <c r="B176" s="264"/>
      <c r="C176" s="265"/>
      <c r="D176" s="250" t="s">
        <v>135</v>
      </c>
      <c r="E176" s="266" t="s">
        <v>1</v>
      </c>
      <c r="F176" s="267" t="s">
        <v>199</v>
      </c>
      <c r="G176" s="265"/>
      <c r="H176" s="268">
        <v>15.050000000000001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4" t="s">
        <v>135</v>
      </c>
      <c r="AU176" s="274" t="s">
        <v>86</v>
      </c>
      <c r="AV176" s="14" t="s">
        <v>86</v>
      </c>
      <c r="AW176" s="14" t="s">
        <v>32</v>
      </c>
      <c r="AX176" s="14" t="s">
        <v>76</v>
      </c>
      <c r="AY176" s="274" t="s">
        <v>125</v>
      </c>
    </row>
    <row r="177" s="13" customFormat="1">
      <c r="A177" s="13"/>
      <c r="B177" s="254"/>
      <c r="C177" s="255"/>
      <c r="D177" s="250" t="s">
        <v>135</v>
      </c>
      <c r="E177" s="256" t="s">
        <v>1</v>
      </c>
      <c r="F177" s="257" t="s">
        <v>200</v>
      </c>
      <c r="G177" s="255"/>
      <c r="H177" s="256" t="s">
        <v>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135</v>
      </c>
      <c r="AU177" s="263" t="s">
        <v>86</v>
      </c>
      <c r="AV177" s="13" t="s">
        <v>84</v>
      </c>
      <c r="AW177" s="13" t="s">
        <v>32</v>
      </c>
      <c r="AX177" s="13" t="s">
        <v>76</v>
      </c>
      <c r="AY177" s="263" t="s">
        <v>125</v>
      </c>
    </row>
    <row r="178" s="14" customFormat="1">
      <c r="A178" s="14"/>
      <c r="B178" s="264"/>
      <c r="C178" s="265"/>
      <c r="D178" s="250" t="s">
        <v>135</v>
      </c>
      <c r="E178" s="266" t="s">
        <v>1</v>
      </c>
      <c r="F178" s="267" t="s">
        <v>201</v>
      </c>
      <c r="G178" s="265"/>
      <c r="H178" s="268">
        <v>0.80000000000000004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4" t="s">
        <v>135</v>
      </c>
      <c r="AU178" s="274" t="s">
        <v>86</v>
      </c>
      <c r="AV178" s="14" t="s">
        <v>86</v>
      </c>
      <c r="AW178" s="14" t="s">
        <v>32</v>
      </c>
      <c r="AX178" s="14" t="s">
        <v>76</v>
      </c>
      <c r="AY178" s="274" t="s">
        <v>125</v>
      </c>
    </row>
    <row r="179" s="15" customFormat="1">
      <c r="A179" s="15"/>
      <c r="B179" s="275"/>
      <c r="C179" s="276"/>
      <c r="D179" s="250" t="s">
        <v>135</v>
      </c>
      <c r="E179" s="277" t="s">
        <v>1</v>
      </c>
      <c r="F179" s="278" t="s">
        <v>140</v>
      </c>
      <c r="G179" s="276"/>
      <c r="H179" s="279">
        <v>15.850000000000001</v>
      </c>
      <c r="I179" s="280"/>
      <c r="J179" s="276"/>
      <c r="K179" s="276"/>
      <c r="L179" s="281"/>
      <c r="M179" s="282"/>
      <c r="N179" s="283"/>
      <c r="O179" s="283"/>
      <c r="P179" s="283"/>
      <c r="Q179" s="283"/>
      <c r="R179" s="283"/>
      <c r="S179" s="283"/>
      <c r="T179" s="28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5" t="s">
        <v>135</v>
      </c>
      <c r="AU179" s="285" t="s">
        <v>86</v>
      </c>
      <c r="AV179" s="15" t="s">
        <v>131</v>
      </c>
      <c r="AW179" s="15" t="s">
        <v>32</v>
      </c>
      <c r="AX179" s="15" t="s">
        <v>84</v>
      </c>
      <c r="AY179" s="285" t="s">
        <v>125</v>
      </c>
    </row>
    <row r="180" s="2" customFormat="1" ht="21.75" customHeight="1">
      <c r="A180" s="38"/>
      <c r="B180" s="39"/>
      <c r="C180" s="236" t="s">
        <v>202</v>
      </c>
      <c r="D180" s="236" t="s">
        <v>127</v>
      </c>
      <c r="E180" s="237" t="s">
        <v>203</v>
      </c>
      <c r="F180" s="238" t="s">
        <v>204</v>
      </c>
      <c r="G180" s="239" t="s">
        <v>195</v>
      </c>
      <c r="H180" s="240">
        <v>5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41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131</v>
      </c>
      <c r="AT180" s="248" t="s">
        <v>127</v>
      </c>
      <c r="AU180" s="248" t="s">
        <v>86</v>
      </c>
      <c r="AY180" s="17" t="s">
        <v>125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131</v>
      </c>
      <c r="BM180" s="248" t="s">
        <v>205</v>
      </c>
    </row>
    <row r="181" s="2" customFormat="1">
      <c r="A181" s="38"/>
      <c r="B181" s="39"/>
      <c r="C181" s="40"/>
      <c r="D181" s="250" t="s">
        <v>133</v>
      </c>
      <c r="E181" s="40"/>
      <c r="F181" s="251" t="s">
        <v>206</v>
      </c>
      <c r="G181" s="40"/>
      <c r="H181" s="40"/>
      <c r="I181" s="144"/>
      <c r="J181" s="40"/>
      <c r="K181" s="40"/>
      <c r="L181" s="44"/>
      <c r="M181" s="252"/>
      <c r="N181" s="25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133</v>
      </c>
      <c r="AU181" s="17" t="s">
        <v>86</v>
      </c>
    </row>
    <row r="182" s="13" customFormat="1">
      <c r="A182" s="13"/>
      <c r="B182" s="254"/>
      <c r="C182" s="255"/>
      <c r="D182" s="250" t="s">
        <v>135</v>
      </c>
      <c r="E182" s="256" t="s">
        <v>1</v>
      </c>
      <c r="F182" s="257" t="s">
        <v>207</v>
      </c>
      <c r="G182" s="255"/>
      <c r="H182" s="256" t="s">
        <v>1</v>
      </c>
      <c r="I182" s="258"/>
      <c r="J182" s="255"/>
      <c r="K182" s="255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135</v>
      </c>
      <c r="AU182" s="263" t="s">
        <v>86</v>
      </c>
      <c r="AV182" s="13" t="s">
        <v>84</v>
      </c>
      <c r="AW182" s="13" t="s">
        <v>32</v>
      </c>
      <c r="AX182" s="13" t="s">
        <v>76</v>
      </c>
      <c r="AY182" s="263" t="s">
        <v>125</v>
      </c>
    </row>
    <row r="183" s="14" customFormat="1">
      <c r="A183" s="14"/>
      <c r="B183" s="264"/>
      <c r="C183" s="265"/>
      <c r="D183" s="250" t="s">
        <v>135</v>
      </c>
      <c r="E183" s="266" t="s">
        <v>1</v>
      </c>
      <c r="F183" s="267" t="s">
        <v>166</v>
      </c>
      <c r="G183" s="265"/>
      <c r="H183" s="268">
        <v>5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4" t="s">
        <v>135</v>
      </c>
      <c r="AU183" s="274" t="s">
        <v>86</v>
      </c>
      <c r="AV183" s="14" t="s">
        <v>86</v>
      </c>
      <c r="AW183" s="14" t="s">
        <v>32</v>
      </c>
      <c r="AX183" s="14" t="s">
        <v>84</v>
      </c>
      <c r="AY183" s="274" t="s">
        <v>125</v>
      </c>
    </row>
    <row r="184" s="2" customFormat="1" ht="21.75" customHeight="1">
      <c r="A184" s="38"/>
      <c r="B184" s="39"/>
      <c r="C184" s="236" t="s">
        <v>208</v>
      </c>
      <c r="D184" s="236" t="s">
        <v>127</v>
      </c>
      <c r="E184" s="237" t="s">
        <v>209</v>
      </c>
      <c r="F184" s="238" t="s">
        <v>210</v>
      </c>
      <c r="G184" s="239" t="s">
        <v>195</v>
      </c>
      <c r="H184" s="240">
        <v>16.5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41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131</v>
      </c>
      <c r="AT184" s="248" t="s">
        <v>127</v>
      </c>
      <c r="AU184" s="248" t="s">
        <v>86</v>
      </c>
      <c r="AY184" s="17" t="s">
        <v>125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131</v>
      </c>
      <c r="BM184" s="248" t="s">
        <v>211</v>
      </c>
    </row>
    <row r="185" s="2" customFormat="1">
      <c r="A185" s="38"/>
      <c r="B185" s="39"/>
      <c r="C185" s="40"/>
      <c r="D185" s="250" t="s">
        <v>133</v>
      </c>
      <c r="E185" s="40"/>
      <c r="F185" s="251" t="s">
        <v>212</v>
      </c>
      <c r="G185" s="40"/>
      <c r="H185" s="40"/>
      <c r="I185" s="144"/>
      <c r="J185" s="40"/>
      <c r="K185" s="40"/>
      <c r="L185" s="44"/>
      <c r="M185" s="252"/>
      <c r="N185" s="25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133</v>
      </c>
      <c r="AU185" s="17" t="s">
        <v>86</v>
      </c>
    </row>
    <row r="186" s="13" customFormat="1">
      <c r="A186" s="13"/>
      <c r="B186" s="254"/>
      <c r="C186" s="255"/>
      <c r="D186" s="250" t="s">
        <v>135</v>
      </c>
      <c r="E186" s="256" t="s">
        <v>1</v>
      </c>
      <c r="F186" s="257" t="s">
        <v>213</v>
      </c>
      <c r="G186" s="255"/>
      <c r="H186" s="256" t="s">
        <v>1</v>
      </c>
      <c r="I186" s="258"/>
      <c r="J186" s="255"/>
      <c r="K186" s="255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135</v>
      </c>
      <c r="AU186" s="263" t="s">
        <v>86</v>
      </c>
      <c r="AV186" s="13" t="s">
        <v>84</v>
      </c>
      <c r="AW186" s="13" t="s">
        <v>32</v>
      </c>
      <c r="AX186" s="13" t="s">
        <v>76</v>
      </c>
      <c r="AY186" s="263" t="s">
        <v>125</v>
      </c>
    </row>
    <row r="187" s="14" customFormat="1">
      <c r="A187" s="14"/>
      <c r="B187" s="264"/>
      <c r="C187" s="265"/>
      <c r="D187" s="250" t="s">
        <v>135</v>
      </c>
      <c r="E187" s="266" t="s">
        <v>1</v>
      </c>
      <c r="F187" s="267" t="s">
        <v>214</v>
      </c>
      <c r="G187" s="265"/>
      <c r="H187" s="268">
        <v>16.5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4" t="s">
        <v>135</v>
      </c>
      <c r="AU187" s="274" t="s">
        <v>86</v>
      </c>
      <c r="AV187" s="14" t="s">
        <v>86</v>
      </c>
      <c r="AW187" s="14" t="s">
        <v>32</v>
      </c>
      <c r="AX187" s="14" t="s">
        <v>84</v>
      </c>
      <c r="AY187" s="274" t="s">
        <v>125</v>
      </c>
    </row>
    <row r="188" s="2" customFormat="1" ht="21.75" customHeight="1">
      <c r="A188" s="38"/>
      <c r="B188" s="39"/>
      <c r="C188" s="236" t="s">
        <v>137</v>
      </c>
      <c r="D188" s="236" t="s">
        <v>127</v>
      </c>
      <c r="E188" s="237" t="s">
        <v>215</v>
      </c>
      <c r="F188" s="238" t="s">
        <v>216</v>
      </c>
      <c r="G188" s="239" t="s">
        <v>195</v>
      </c>
      <c r="H188" s="240">
        <v>37.350000000000001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41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131</v>
      </c>
      <c r="AT188" s="248" t="s">
        <v>127</v>
      </c>
      <c r="AU188" s="248" t="s">
        <v>86</v>
      </c>
      <c r="AY188" s="17" t="s">
        <v>125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84</v>
      </c>
      <c r="BK188" s="249">
        <f>ROUND(I188*H188,2)</f>
        <v>0</v>
      </c>
      <c r="BL188" s="17" t="s">
        <v>131</v>
      </c>
      <c r="BM188" s="248" t="s">
        <v>217</v>
      </c>
    </row>
    <row r="189" s="2" customFormat="1">
      <c r="A189" s="38"/>
      <c r="B189" s="39"/>
      <c r="C189" s="40"/>
      <c r="D189" s="250" t="s">
        <v>133</v>
      </c>
      <c r="E189" s="40"/>
      <c r="F189" s="251" t="s">
        <v>218</v>
      </c>
      <c r="G189" s="40"/>
      <c r="H189" s="40"/>
      <c r="I189" s="144"/>
      <c r="J189" s="40"/>
      <c r="K189" s="40"/>
      <c r="L189" s="44"/>
      <c r="M189" s="252"/>
      <c r="N189" s="25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133</v>
      </c>
      <c r="AU189" s="17" t="s">
        <v>86</v>
      </c>
    </row>
    <row r="190" s="13" customFormat="1">
      <c r="A190" s="13"/>
      <c r="B190" s="254"/>
      <c r="C190" s="255"/>
      <c r="D190" s="250" t="s">
        <v>135</v>
      </c>
      <c r="E190" s="256" t="s">
        <v>1</v>
      </c>
      <c r="F190" s="257" t="s">
        <v>198</v>
      </c>
      <c r="G190" s="255"/>
      <c r="H190" s="256" t="s">
        <v>1</v>
      </c>
      <c r="I190" s="258"/>
      <c r="J190" s="255"/>
      <c r="K190" s="255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135</v>
      </c>
      <c r="AU190" s="263" t="s">
        <v>86</v>
      </c>
      <c r="AV190" s="13" t="s">
        <v>84</v>
      </c>
      <c r="AW190" s="13" t="s">
        <v>32</v>
      </c>
      <c r="AX190" s="13" t="s">
        <v>76</v>
      </c>
      <c r="AY190" s="263" t="s">
        <v>125</v>
      </c>
    </row>
    <row r="191" s="14" customFormat="1">
      <c r="A191" s="14"/>
      <c r="B191" s="264"/>
      <c r="C191" s="265"/>
      <c r="D191" s="250" t="s">
        <v>135</v>
      </c>
      <c r="E191" s="266" t="s">
        <v>1</v>
      </c>
      <c r="F191" s="267" t="s">
        <v>199</v>
      </c>
      <c r="G191" s="265"/>
      <c r="H191" s="268">
        <v>15.050000000000001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4" t="s">
        <v>135</v>
      </c>
      <c r="AU191" s="274" t="s">
        <v>86</v>
      </c>
      <c r="AV191" s="14" t="s">
        <v>86</v>
      </c>
      <c r="AW191" s="14" t="s">
        <v>32</v>
      </c>
      <c r="AX191" s="14" t="s">
        <v>76</v>
      </c>
      <c r="AY191" s="274" t="s">
        <v>125</v>
      </c>
    </row>
    <row r="192" s="13" customFormat="1">
      <c r="A192" s="13"/>
      <c r="B192" s="254"/>
      <c r="C192" s="255"/>
      <c r="D192" s="250" t="s">
        <v>135</v>
      </c>
      <c r="E192" s="256" t="s">
        <v>1</v>
      </c>
      <c r="F192" s="257" t="s">
        <v>200</v>
      </c>
      <c r="G192" s="255"/>
      <c r="H192" s="256" t="s">
        <v>1</v>
      </c>
      <c r="I192" s="258"/>
      <c r="J192" s="255"/>
      <c r="K192" s="255"/>
      <c r="L192" s="259"/>
      <c r="M192" s="260"/>
      <c r="N192" s="261"/>
      <c r="O192" s="261"/>
      <c r="P192" s="261"/>
      <c r="Q192" s="261"/>
      <c r="R192" s="261"/>
      <c r="S192" s="261"/>
      <c r="T192" s="26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3" t="s">
        <v>135</v>
      </c>
      <c r="AU192" s="263" t="s">
        <v>86</v>
      </c>
      <c r="AV192" s="13" t="s">
        <v>84</v>
      </c>
      <c r="AW192" s="13" t="s">
        <v>32</v>
      </c>
      <c r="AX192" s="13" t="s">
        <v>76</v>
      </c>
      <c r="AY192" s="263" t="s">
        <v>125</v>
      </c>
    </row>
    <row r="193" s="14" customFormat="1">
      <c r="A193" s="14"/>
      <c r="B193" s="264"/>
      <c r="C193" s="265"/>
      <c r="D193" s="250" t="s">
        <v>135</v>
      </c>
      <c r="E193" s="266" t="s">
        <v>1</v>
      </c>
      <c r="F193" s="267" t="s">
        <v>201</v>
      </c>
      <c r="G193" s="265"/>
      <c r="H193" s="268">
        <v>0.80000000000000004</v>
      </c>
      <c r="I193" s="269"/>
      <c r="J193" s="265"/>
      <c r="K193" s="265"/>
      <c r="L193" s="270"/>
      <c r="M193" s="271"/>
      <c r="N193" s="272"/>
      <c r="O193" s="272"/>
      <c r="P193" s="272"/>
      <c r="Q193" s="272"/>
      <c r="R193" s="272"/>
      <c r="S193" s="272"/>
      <c r="T193" s="27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4" t="s">
        <v>135</v>
      </c>
      <c r="AU193" s="274" t="s">
        <v>86</v>
      </c>
      <c r="AV193" s="14" t="s">
        <v>86</v>
      </c>
      <c r="AW193" s="14" t="s">
        <v>32</v>
      </c>
      <c r="AX193" s="14" t="s">
        <v>76</v>
      </c>
      <c r="AY193" s="274" t="s">
        <v>125</v>
      </c>
    </row>
    <row r="194" s="13" customFormat="1">
      <c r="A194" s="13"/>
      <c r="B194" s="254"/>
      <c r="C194" s="255"/>
      <c r="D194" s="250" t="s">
        <v>135</v>
      </c>
      <c r="E194" s="256" t="s">
        <v>1</v>
      </c>
      <c r="F194" s="257" t="s">
        <v>213</v>
      </c>
      <c r="G194" s="255"/>
      <c r="H194" s="256" t="s">
        <v>1</v>
      </c>
      <c r="I194" s="258"/>
      <c r="J194" s="255"/>
      <c r="K194" s="255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135</v>
      </c>
      <c r="AU194" s="263" t="s">
        <v>86</v>
      </c>
      <c r="AV194" s="13" t="s">
        <v>84</v>
      </c>
      <c r="AW194" s="13" t="s">
        <v>32</v>
      </c>
      <c r="AX194" s="13" t="s">
        <v>76</v>
      </c>
      <c r="AY194" s="263" t="s">
        <v>125</v>
      </c>
    </row>
    <row r="195" s="14" customFormat="1">
      <c r="A195" s="14"/>
      <c r="B195" s="264"/>
      <c r="C195" s="265"/>
      <c r="D195" s="250" t="s">
        <v>135</v>
      </c>
      <c r="E195" s="266" t="s">
        <v>1</v>
      </c>
      <c r="F195" s="267" t="s">
        <v>214</v>
      </c>
      <c r="G195" s="265"/>
      <c r="H195" s="268">
        <v>16.5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4" t="s">
        <v>135</v>
      </c>
      <c r="AU195" s="274" t="s">
        <v>86</v>
      </c>
      <c r="AV195" s="14" t="s">
        <v>86</v>
      </c>
      <c r="AW195" s="14" t="s">
        <v>32</v>
      </c>
      <c r="AX195" s="14" t="s">
        <v>76</v>
      </c>
      <c r="AY195" s="274" t="s">
        <v>125</v>
      </c>
    </row>
    <row r="196" s="13" customFormat="1">
      <c r="A196" s="13"/>
      <c r="B196" s="254"/>
      <c r="C196" s="255"/>
      <c r="D196" s="250" t="s">
        <v>135</v>
      </c>
      <c r="E196" s="256" t="s">
        <v>1</v>
      </c>
      <c r="F196" s="257" t="s">
        <v>207</v>
      </c>
      <c r="G196" s="255"/>
      <c r="H196" s="256" t="s">
        <v>1</v>
      </c>
      <c r="I196" s="258"/>
      <c r="J196" s="255"/>
      <c r="K196" s="255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135</v>
      </c>
      <c r="AU196" s="263" t="s">
        <v>86</v>
      </c>
      <c r="AV196" s="13" t="s">
        <v>84</v>
      </c>
      <c r="AW196" s="13" t="s">
        <v>32</v>
      </c>
      <c r="AX196" s="13" t="s">
        <v>76</v>
      </c>
      <c r="AY196" s="263" t="s">
        <v>125</v>
      </c>
    </row>
    <row r="197" s="14" customFormat="1">
      <c r="A197" s="14"/>
      <c r="B197" s="264"/>
      <c r="C197" s="265"/>
      <c r="D197" s="250" t="s">
        <v>135</v>
      </c>
      <c r="E197" s="266" t="s">
        <v>1</v>
      </c>
      <c r="F197" s="267" t="s">
        <v>166</v>
      </c>
      <c r="G197" s="265"/>
      <c r="H197" s="268">
        <v>5</v>
      </c>
      <c r="I197" s="269"/>
      <c r="J197" s="265"/>
      <c r="K197" s="265"/>
      <c r="L197" s="270"/>
      <c r="M197" s="271"/>
      <c r="N197" s="272"/>
      <c r="O197" s="272"/>
      <c r="P197" s="272"/>
      <c r="Q197" s="272"/>
      <c r="R197" s="272"/>
      <c r="S197" s="272"/>
      <c r="T197" s="27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4" t="s">
        <v>135</v>
      </c>
      <c r="AU197" s="274" t="s">
        <v>86</v>
      </c>
      <c r="AV197" s="14" t="s">
        <v>86</v>
      </c>
      <c r="AW197" s="14" t="s">
        <v>32</v>
      </c>
      <c r="AX197" s="14" t="s">
        <v>76</v>
      </c>
      <c r="AY197" s="274" t="s">
        <v>125</v>
      </c>
    </row>
    <row r="198" s="15" customFormat="1">
      <c r="A198" s="15"/>
      <c r="B198" s="275"/>
      <c r="C198" s="276"/>
      <c r="D198" s="250" t="s">
        <v>135</v>
      </c>
      <c r="E198" s="277" t="s">
        <v>1</v>
      </c>
      <c r="F198" s="278" t="s">
        <v>140</v>
      </c>
      <c r="G198" s="276"/>
      <c r="H198" s="279">
        <v>37.350000000000001</v>
      </c>
      <c r="I198" s="280"/>
      <c r="J198" s="276"/>
      <c r="K198" s="276"/>
      <c r="L198" s="281"/>
      <c r="M198" s="282"/>
      <c r="N198" s="283"/>
      <c r="O198" s="283"/>
      <c r="P198" s="283"/>
      <c r="Q198" s="283"/>
      <c r="R198" s="283"/>
      <c r="S198" s="283"/>
      <c r="T198" s="28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5" t="s">
        <v>135</v>
      </c>
      <c r="AU198" s="285" t="s">
        <v>86</v>
      </c>
      <c r="AV198" s="15" t="s">
        <v>131</v>
      </c>
      <c r="AW198" s="15" t="s">
        <v>32</v>
      </c>
      <c r="AX198" s="15" t="s">
        <v>84</v>
      </c>
      <c r="AY198" s="285" t="s">
        <v>125</v>
      </c>
    </row>
    <row r="199" s="2" customFormat="1" ht="21.75" customHeight="1">
      <c r="A199" s="38"/>
      <c r="B199" s="39"/>
      <c r="C199" s="236" t="s">
        <v>219</v>
      </c>
      <c r="D199" s="236" t="s">
        <v>127</v>
      </c>
      <c r="E199" s="237" t="s">
        <v>220</v>
      </c>
      <c r="F199" s="238" t="s">
        <v>221</v>
      </c>
      <c r="G199" s="239" t="s">
        <v>222</v>
      </c>
      <c r="H199" s="240">
        <v>62.375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41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131</v>
      </c>
      <c r="AT199" s="248" t="s">
        <v>127</v>
      </c>
      <c r="AU199" s="248" t="s">
        <v>86</v>
      </c>
      <c r="AY199" s="17" t="s">
        <v>125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84</v>
      </c>
      <c r="BK199" s="249">
        <f>ROUND(I199*H199,2)</f>
        <v>0</v>
      </c>
      <c r="BL199" s="17" t="s">
        <v>131</v>
      </c>
      <c r="BM199" s="248" t="s">
        <v>223</v>
      </c>
    </row>
    <row r="200" s="2" customFormat="1">
      <c r="A200" s="38"/>
      <c r="B200" s="39"/>
      <c r="C200" s="40"/>
      <c r="D200" s="250" t="s">
        <v>133</v>
      </c>
      <c r="E200" s="40"/>
      <c r="F200" s="251" t="s">
        <v>224</v>
      </c>
      <c r="G200" s="40"/>
      <c r="H200" s="40"/>
      <c r="I200" s="144"/>
      <c r="J200" s="40"/>
      <c r="K200" s="40"/>
      <c r="L200" s="44"/>
      <c r="M200" s="252"/>
      <c r="N200" s="25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133</v>
      </c>
      <c r="AU200" s="17" t="s">
        <v>86</v>
      </c>
    </row>
    <row r="201" s="14" customFormat="1">
      <c r="A201" s="14"/>
      <c r="B201" s="264"/>
      <c r="C201" s="265"/>
      <c r="D201" s="250" t="s">
        <v>135</v>
      </c>
      <c r="E201" s="266" t="s">
        <v>1</v>
      </c>
      <c r="F201" s="267" t="s">
        <v>225</v>
      </c>
      <c r="G201" s="265"/>
      <c r="H201" s="268">
        <v>62.375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4" t="s">
        <v>135</v>
      </c>
      <c r="AU201" s="274" t="s">
        <v>86</v>
      </c>
      <c r="AV201" s="14" t="s">
        <v>86</v>
      </c>
      <c r="AW201" s="14" t="s">
        <v>32</v>
      </c>
      <c r="AX201" s="14" t="s">
        <v>84</v>
      </c>
      <c r="AY201" s="274" t="s">
        <v>125</v>
      </c>
    </row>
    <row r="202" s="2" customFormat="1" ht="16.5" customHeight="1">
      <c r="A202" s="38"/>
      <c r="B202" s="39"/>
      <c r="C202" s="236" t="s">
        <v>226</v>
      </c>
      <c r="D202" s="236" t="s">
        <v>127</v>
      </c>
      <c r="E202" s="237" t="s">
        <v>227</v>
      </c>
      <c r="F202" s="238" t="s">
        <v>228</v>
      </c>
      <c r="G202" s="239" t="s">
        <v>195</v>
      </c>
      <c r="H202" s="240">
        <v>37.350000000000001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41</v>
      </c>
      <c r="O202" s="91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131</v>
      </c>
      <c r="AT202" s="248" t="s">
        <v>127</v>
      </c>
      <c r="AU202" s="248" t="s">
        <v>86</v>
      </c>
      <c r="AY202" s="17" t="s">
        <v>125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84</v>
      </c>
      <c r="BK202" s="249">
        <f>ROUND(I202*H202,2)</f>
        <v>0</v>
      </c>
      <c r="BL202" s="17" t="s">
        <v>131</v>
      </c>
      <c r="BM202" s="248" t="s">
        <v>229</v>
      </c>
    </row>
    <row r="203" s="2" customFormat="1">
      <c r="A203" s="38"/>
      <c r="B203" s="39"/>
      <c r="C203" s="40"/>
      <c r="D203" s="250" t="s">
        <v>133</v>
      </c>
      <c r="E203" s="40"/>
      <c r="F203" s="251" t="s">
        <v>230</v>
      </c>
      <c r="G203" s="40"/>
      <c r="H203" s="40"/>
      <c r="I203" s="144"/>
      <c r="J203" s="40"/>
      <c r="K203" s="40"/>
      <c r="L203" s="44"/>
      <c r="M203" s="252"/>
      <c r="N203" s="25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133</v>
      </c>
      <c r="AU203" s="17" t="s">
        <v>86</v>
      </c>
    </row>
    <row r="204" s="2" customFormat="1" ht="21.75" customHeight="1">
      <c r="A204" s="38"/>
      <c r="B204" s="39"/>
      <c r="C204" s="236" t="s">
        <v>8</v>
      </c>
      <c r="D204" s="236" t="s">
        <v>127</v>
      </c>
      <c r="E204" s="237" t="s">
        <v>231</v>
      </c>
      <c r="F204" s="238" t="s">
        <v>232</v>
      </c>
      <c r="G204" s="239" t="s">
        <v>195</v>
      </c>
      <c r="H204" s="240">
        <v>11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41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131</v>
      </c>
      <c r="AT204" s="248" t="s">
        <v>127</v>
      </c>
      <c r="AU204" s="248" t="s">
        <v>86</v>
      </c>
      <c r="AY204" s="17" t="s">
        <v>125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84</v>
      </c>
      <c r="BK204" s="249">
        <f>ROUND(I204*H204,2)</f>
        <v>0</v>
      </c>
      <c r="BL204" s="17" t="s">
        <v>131</v>
      </c>
      <c r="BM204" s="248" t="s">
        <v>233</v>
      </c>
    </row>
    <row r="205" s="2" customFormat="1">
      <c r="A205" s="38"/>
      <c r="B205" s="39"/>
      <c r="C205" s="40"/>
      <c r="D205" s="250" t="s">
        <v>133</v>
      </c>
      <c r="E205" s="40"/>
      <c r="F205" s="251" t="s">
        <v>234</v>
      </c>
      <c r="G205" s="40"/>
      <c r="H205" s="40"/>
      <c r="I205" s="144"/>
      <c r="J205" s="40"/>
      <c r="K205" s="40"/>
      <c r="L205" s="44"/>
      <c r="M205" s="252"/>
      <c r="N205" s="25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133</v>
      </c>
      <c r="AU205" s="17" t="s">
        <v>86</v>
      </c>
    </row>
    <row r="206" s="14" customFormat="1">
      <c r="A206" s="14"/>
      <c r="B206" s="264"/>
      <c r="C206" s="265"/>
      <c r="D206" s="250" t="s">
        <v>135</v>
      </c>
      <c r="E206" s="266" t="s">
        <v>1</v>
      </c>
      <c r="F206" s="267" t="s">
        <v>235</v>
      </c>
      <c r="G206" s="265"/>
      <c r="H206" s="268">
        <v>11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4" t="s">
        <v>135</v>
      </c>
      <c r="AU206" s="274" t="s">
        <v>86</v>
      </c>
      <c r="AV206" s="14" t="s">
        <v>86</v>
      </c>
      <c r="AW206" s="14" t="s">
        <v>32</v>
      </c>
      <c r="AX206" s="14" t="s">
        <v>84</v>
      </c>
      <c r="AY206" s="274" t="s">
        <v>125</v>
      </c>
    </row>
    <row r="207" s="2" customFormat="1" ht="16.5" customHeight="1">
      <c r="A207" s="38"/>
      <c r="B207" s="39"/>
      <c r="C207" s="286" t="s">
        <v>236</v>
      </c>
      <c r="D207" s="286" t="s">
        <v>237</v>
      </c>
      <c r="E207" s="287" t="s">
        <v>238</v>
      </c>
      <c r="F207" s="288" t="s">
        <v>239</v>
      </c>
      <c r="G207" s="289" t="s">
        <v>222</v>
      </c>
      <c r="H207" s="290">
        <v>22</v>
      </c>
      <c r="I207" s="291"/>
      <c r="J207" s="292">
        <f>ROUND(I207*H207,2)</f>
        <v>0</v>
      </c>
      <c r="K207" s="293"/>
      <c r="L207" s="294"/>
      <c r="M207" s="295" t="s">
        <v>1</v>
      </c>
      <c r="N207" s="296" t="s">
        <v>41</v>
      </c>
      <c r="O207" s="91"/>
      <c r="P207" s="246">
        <f>O207*H207</f>
        <v>0</v>
      </c>
      <c r="Q207" s="246">
        <v>1</v>
      </c>
      <c r="R207" s="246">
        <f>Q207*H207</f>
        <v>22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186</v>
      </c>
      <c r="AT207" s="248" t="s">
        <v>237</v>
      </c>
      <c r="AU207" s="248" t="s">
        <v>86</v>
      </c>
      <c r="AY207" s="17" t="s">
        <v>125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84</v>
      </c>
      <c r="BK207" s="249">
        <f>ROUND(I207*H207,2)</f>
        <v>0</v>
      </c>
      <c r="BL207" s="17" t="s">
        <v>131</v>
      </c>
      <c r="BM207" s="248" t="s">
        <v>240</v>
      </c>
    </row>
    <row r="208" s="2" customFormat="1">
      <c r="A208" s="38"/>
      <c r="B208" s="39"/>
      <c r="C208" s="40"/>
      <c r="D208" s="250" t="s">
        <v>133</v>
      </c>
      <c r="E208" s="40"/>
      <c r="F208" s="251" t="s">
        <v>239</v>
      </c>
      <c r="G208" s="40"/>
      <c r="H208" s="40"/>
      <c r="I208" s="144"/>
      <c r="J208" s="40"/>
      <c r="K208" s="40"/>
      <c r="L208" s="44"/>
      <c r="M208" s="252"/>
      <c r="N208" s="25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133</v>
      </c>
      <c r="AU208" s="17" t="s">
        <v>86</v>
      </c>
    </row>
    <row r="209" s="14" customFormat="1">
      <c r="A209" s="14"/>
      <c r="B209" s="264"/>
      <c r="C209" s="265"/>
      <c r="D209" s="250" t="s">
        <v>135</v>
      </c>
      <c r="E209" s="266" t="s">
        <v>1</v>
      </c>
      <c r="F209" s="267" t="s">
        <v>241</v>
      </c>
      <c r="G209" s="265"/>
      <c r="H209" s="268">
        <v>22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4" t="s">
        <v>135</v>
      </c>
      <c r="AU209" s="274" t="s">
        <v>86</v>
      </c>
      <c r="AV209" s="14" t="s">
        <v>86</v>
      </c>
      <c r="AW209" s="14" t="s">
        <v>32</v>
      </c>
      <c r="AX209" s="14" t="s">
        <v>84</v>
      </c>
      <c r="AY209" s="274" t="s">
        <v>125</v>
      </c>
    </row>
    <row r="210" s="2" customFormat="1" ht="21.75" customHeight="1">
      <c r="A210" s="38"/>
      <c r="B210" s="39"/>
      <c r="C210" s="236" t="s">
        <v>242</v>
      </c>
      <c r="D210" s="236" t="s">
        <v>127</v>
      </c>
      <c r="E210" s="237" t="s">
        <v>243</v>
      </c>
      <c r="F210" s="238" t="s">
        <v>244</v>
      </c>
      <c r="G210" s="239" t="s">
        <v>195</v>
      </c>
      <c r="H210" s="240">
        <v>4.4000000000000004</v>
      </c>
      <c r="I210" s="241"/>
      <c r="J210" s="242">
        <f>ROUND(I210*H210,2)</f>
        <v>0</v>
      </c>
      <c r="K210" s="243"/>
      <c r="L210" s="44"/>
      <c r="M210" s="244" t="s">
        <v>1</v>
      </c>
      <c r="N210" s="245" t="s">
        <v>41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131</v>
      </c>
      <c r="AT210" s="248" t="s">
        <v>127</v>
      </c>
      <c r="AU210" s="248" t="s">
        <v>86</v>
      </c>
      <c r="AY210" s="17" t="s">
        <v>125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84</v>
      </c>
      <c r="BK210" s="249">
        <f>ROUND(I210*H210,2)</f>
        <v>0</v>
      </c>
      <c r="BL210" s="17" t="s">
        <v>131</v>
      </c>
      <c r="BM210" s="248" t="s">
        <v>245</v>
      </c>
    </row>
    <row r="211" s="2" customFormat="1">
      <c r="A211" s="38"/>
      <c r="B211" s="39"/>
      <c r="C211" s="40"/>
      <c r="D211" s="250" t="s">
        <v>133</v>
      </c>
      <c r="E211" s="40"/>
      <c r="F211" s="251" t="s">
        <v>246</v>
      </c>
      <c r="G211" s="40"/>
      <c r="H211" s="40"/>
      <c r="I211" s="144"/>
      <c r="J211" s="40"/>
      <c r="K211" s="40"/>
      <c r="L211" s="44"/>
      <c r="M211" s="252"/>
      <c r="N211" s="25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133</v>
      </c>
      <c r="AU211" s="17" t="s">
        <v>86</v>
      </c>
    </row>
    <row r="212" s="13" customFormat="1">
      <c r="A212" s="13"/>
      <c r="B212" s="254"/>
      <c r="C212" s="255"/>
      <c r="D212" s="250" t="s">
        <v>135</v>
      </c>
      <c r="E212" s="256" t="s">
        <v>1</v>
      </c>
      <c r="F212" s="257" t="s">
        <v>247</v>
      </c>
      <c r="G212" s="255"/>
      <c r="H212" s="256" t="s">
        <v>1</v>
      </c>
      <c r="I212" s="258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135</v>
      </c>
      <c r="AU212" s="263" t="s">
        <v>86</v>
      </c>
      <c r="AV212" s="13" t="s">
        <v>84</v>
      </c>
      <c r="AW212" s="13" t="s">
        <v>32</v>
      </c>
      <c r="AX212" s="13" t="s">
        <v>76</v>
      </c>
      <c r="AY212" s="263" t="s">
        <v>125</v>
      </c>
    </row>
    <row r="213" s="14" customFormat="1">
      <c r="A213" s="14"/>
      <c r="B213" s="264"/>
      <c r="C213" s="265"/>
      <c r="D213" s="250" t="s">
        <v>135</v>
      </c>
      <c r="E213" s="266" t="s">
        <v>1</v>
      </c>
      <c r="F213" s="267" t="s">
        <v>248</v>
      </c>
      <c r="G213" s="265"/>
      <c r="H213" s="268">
        <v>4.4000000000000004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4" t="s">
        <v>135</v>
      </c>
      <c r="AU213" s="274" t="s">
        <v>86</v>
      </c>
      <c r="AV213" s="14" t="s">
        <v>86</v>
      </c>
      <c r="AW213" s="14" t="s">
        <v>32</v>
      </c>
      <c r="AX213" s="14" t="s">
        <v>84</v>
      </c>
      <c r="AY213" s="274" t="s">
        <v>125</v>
      </c>
    </row>
    <row r="214" s="2" customFormat="1" ht="16.5" customHeight="1">
      <c r="A214" s="38"/>
      <c r="B214" s="39"/>
      <c r="C214" s="286" t="s">
        <v>249</v>
      </c>
      <c r="D214" s="286" t="s">
        <v>237</v>
      </c>
      <c r="E214" s="287" t="s">
        <v>250</v>
      </c>
      <c r="F214" s="288" t="s">
        <v>251</v>
      </c>
      <c r="G214" s="289" t="s">
        <v>222</v>
      </c>
      <c r="H214" s="290">
        <v>8.8000000000000007</v>
      </c>
      <c r="I214" s="291"/>
      <c r="J214" s="292">
        <f>ROUND(I214*H214,2)</f>
        <v>0</v>
      </c>
      <c r="K214" s="293"/>
      <c r="L214" s="294"/>
      <c r="M214" s="295" t="s">
        <v>1</v>
      </c>
      <c r="N214" s="296" t="s">
        <v>41</v>
      </c>
      <c r="O214" s="91"/>
      <c r="P214" s="246">
        <f>O214*H214</f>
        <v>0</v>
      </c>
      <c r="Q214" s="246">
        <v>1</v>
      </c>
      <c r="R214" s="246">
        <f>Q214*H214</f>
        <v>8.8000000000000007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186</v>
      </c>
      <c r="AT214" s="248" t="s">
        <v>237</v>
      </c>
      <c r="AU214" s="248" t="s">
        <v>86</v>
      </c>
      <c r="AY214" s="17" t="s">
        <v>125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84</v>
      </c>
      <c r="BK214" s="249">
        <f>ROUND(I214*H214,2)</f>
        <v>0</v>
      </c>
      <c r="BL214" s="17" t="s">
        <v>131</v>
      </c>
      <c r="BM214" s="248" t="s">
        <v>252</v>
      </c>
    </row>
    <row r="215" s="2" customFormat="1">
      <c r="A215" s="38"/>
      <c r="B215" s="39"/>
      <c r="C215" s="40"/>
      <c r="D215" s="250" t="s">
        <v>133</v>
      </c>
      <c r="E215" s="40"/>
      <c r="F215" s="251" t="s">
        <v>251</v>
      </c>
      <c r="G215" s="40"/>
      <c r="H215" s="40"/>
      <c r="I215" s="144"/>
      <c r="J215" s="40"/>
      <c r="K215" s="40"/>
      <c r="L215" s="44"/>
      <c r="M215" s="252"/>
      <c r="N215" s="25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133</v>
      </c>
      <c r="AU215" s="17" t="s">
        <v>86</v>
      </c>
    </row>
    <row r="216" s="14" customFormat="1">
      <c r="A216" s="14"/>
      <c r="B216" s="264"/>
      <c r="C216" s="265"/>
      <c r="D216" s="250" t="s">
        <v>135</v>
      </c>
      <c r="E216" s="265"/>
      <c r="F216" s="267" t="s">
        <v>253</v>
      </c>
      <c r="G216" s="265"/>
      <c r="H216" s="268">
        <v>8.8000000000000007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4" t="s">
        <v>135</v>
      </c>
      <c r="AU216" s="274" t="s">
        <v>86</v>
      </c>
      <c r="AV216" s="14" t="s">
        <v>86</v>
      </c>
      <c r="AW216" s="14" t="s">
        <v>4</v>
      </c>
      <c r="AX216" s="14" t="s">
        <v>84</v>
      </c>
      <c r="AY216" s="274" t="s">
        <v>125</v>
      </c>
    </row>
    <row r="217" s="2" customFormat="1" ht="21.75" customHeight="1">
      <c r="A217" s="38"/>
      <c r="B217" s="39"/>
      <c r="C217" s="236" t="s">
        <v>254</v>
      </c>
      <c r="D217" s="236" t="s">
        <v>127</v>
      </c>
      <c r="E217" s="237" t="s">
        <v>255</v>
      </c>
      <c r="F217" s="238" t="s">
        <v>256</v>
      </c>
      <c r="G217" s="239" t="s">
        <v>130</v>
      </c>
      <c r="H217" s="240">
        <v>745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41</v>
      </c>
      <c r="O217" s="91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131</v>
      </c>
      <c r="AT217" s="248" t="s">
        <v>127</v>
      </c>
      <c r="AU217" s="248" t="s">
        <v>86</v>
      </c>
      <c r="AY217" s="17" t="s">
        <v>125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84</v>
      </c>
      <c r="BK217" s="249">
        <f>ROUND(I217*H217,2)</f>
        <v>0</v>
      </c>
      <c r="BL217" s="17" t="s">
        <v>131</v>
      </c>
      <c r="BM217" s="248" t="s">
        <v>257</v>
      </c>
    </row>
    <row r="218" s="2" customFormat="1">
      <c r="A218" s="38"/>
      <c r="B218" s="39"/>
      <c r="C218" s="40"/>
      <c r="D218" s="250" t="s">
        <v>133</v>
      </c>
      <c r="E218" s="40"/>
      <c r="F218" s="251" t="s">
        <v>258</v>
      </c>
      <c r="G218" s="40"/>
      <c r="H218" s="40"/>
      <c r="I218" s="144"/>
      <c r="J218" s="40"/>
      <c r="K218" s="40"/>
      <c r="L218" s="44"/>
      <c r="M218" s="252"/>
      <c r="N218" s="25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133</v>
      </c>
      <c r="AU218" s="17" t="s">
        <v>86</v>
      </c>
    </row>
    <row r="219" s="13" customFormat="1">
      <c r="A219" s="13"/>
      <c r="B219" s="254"/>
      <c r="C219" s="255"/>
      <c r="D219" s="250" t="s">
        <v>135</v>
      </c>
      <c r="E219" s="256" t="s">
        <v>1</v>
      </c>
      <c r="F219" s="257" t="s">
        <v>259</v>
      </c>
      <c r="G219" s="255"/>
      <c r="H219" s="256" t="s">
        <v>1</v>
      </c>
      <c r="I219" s="258"/>
      <c r="J219" s="255"/>
      <c r="K219" s="255"/>
      <c r="L219" s="259"/>
      <c r="M219" s="260"/>
      <c r="N219" s="261"/>
      <c r="O219" s="261"/>
      <c r="P219" s="261"/>
      <c r="Q219" s="261"/>
      <c r="R219" s="261"/>
      <c r="S219" s="261"/>
      <c r="T219" s="26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3" t="s">
        <v>135</v>
      </c>
      <c r="AU219" s="263" t="s">
        <v>86</v>
      </c>
      <c r="AV219" s="13" t="s">
        <v>84</v>
      </c>
      <c r="AW219" s="13" t="s">
        <v>32</v>
      </c>
      <c r="AX219" s="13" t="s">
        <v>76</v>
      </c>
      <c r="AY219" s="263" t="s">
        <v>125</v>
      </c>
    </row>
    <row r="220" s="14" customFormat="1">
      <c r="A220" s="14"/>
      <c r="B220" s="264"/>
      <c r="C220" s="265"/>
      <c r="D220" s="250" t="s">
        <v>135</v>
      </c>
      <c r="E220" s="266" t="s">
        <v>1</v>
      </c>
      <c r="F220" s="267" t="s">
        <v>260</v>
      </c>
      <c r="G220" s="265"/>
      <c r="H220" s="268">
        <v>115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4" t="s">
        <v>135</v>
      </c>
      <c r="AU220" s="274" t="s">
        <v>86</v>
      </c>
      <c r="AV220" s="14" t="s">
        <v>86</v>
      </c>
      <c r="AW220" s="14" t="s">
        <v>32</v>
      </c>
      <c r="AX220" s="14" t="s">
        <v>76</v>
      </c>
      <c r="AY220" s="274" t="s">
        <v>125</v>
      </c>
    </row>
    <row r="221" s="13" customFormat="1">
      <c r="A221" s="13"/>
      <c r="B221" s="254"/>
      <c r="C221" s="255"/>
      <c r="D221" s="250" t="s">
        <v>135</v>
      </c>
      <c r="E221" s="256" t="s">
        <v>1</v>
      </c>
      <c r="F221" s="257" t="s">
        <v>261</v>
      </c>
      <c r="G221" s="255"/>
      <c r="H221" s="256" t="s">
        <v>1</v>
      </c>
      <c r="I221" s="258"/>
      <c r="J221" s="255"/>
      <c r="K221" s="255"/>
      <c r="L221" s="259"/>
      <c r="M221" s="260"/>
      <c r="N221" s="261"/>
      <c r="O221" s="261"/>
      <c r="P221" s="261"/>
      <c r="Q221" s="261"/>
      <c r="R221" s="261"/>
      <c r="S221" s="261"/>
      <c r="T221" s="26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3" t="s">
        <v>135</v>
      </c>
      <c r="AU221" s="263" t="s">
        <v>86</v>
      </c>
      <c r="AV221" s="13" t="s">
        <v>84</v>
      </c>
      <c r="AW221" s="13" t="s">
        <v>32</v>
      </c>
      <c r="AX221" s="13" t="s">
        <v>76</v>
      </c>
      <c r="AY221" s="263" t="s">
        <v>125</v>
      </c>
    </row>
    <row r="222" s="14" customFormat="1">
      <c r="A222" s="14"/>
      <c r="B222" s="264"/>
      <c r="C222" s="265"/>
      <c r="D222" s="250" t="s">
        <v>135</v>
      </c>
      <c r="E222" s="266" t="s">
        <v>1</v>
      </c>
      <c r="F222" s="267" t="s">
        <v>155</v>
      </c>
      <c r="G222" s="265"/>
      <c r="H222" s="268">
        <v>106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135</v>
      </c>
      <c r="AU222" s="274" t="s">
        <v>86</v>
      </c>
      <c r="AV222" s="14" t="s">
        <v>86</v>
      </c>
      <c r="AW222" s="14" t="s">
        <v>32</v>
      </c>
      <c r="AX222" s="14" t="s">
        <v>76</v>
      </c>
      <c r="AY222" s="274" t="s">
        <v>125</v>
      </c>
    </row>
    <row r="223" s="13" customFormat="1">
      <c r="A223" s="13"/>
      <c r="B223" s="254"/>
      <c r="C223" s="255"/>
      <c r="D223" s="250" t="s">
        <v>135</v>
      </c>
      <c r="E223" s="256" t="s">
        <v>1</v>
      </c>
      <c r="F223" s="257" t="s">
        <v>262</v>
      </c>
      <c r="G223" s="255"/>
      <c r="H223" s="256" t="s">
        <v>1</v>
      </c>
      <c r="I223" s="258"/>
      <c r="J223" s="255"/>
      <c r="K223" s="255"/>
      <c r="L223" s="259"/>
      <c r="M223" s="260"/>
      <c r="N223" s="261"/>
      <c r="O223" s="261"/>
      <c r="P223" s="261"/>
      <c r="Q223" s="261"/>
      <c r="R223" s="261"/>
      <c r="S223" s="261"/>
      <c r="T223" s="26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3" t="s">
        <v>135</v>
      </c>
      <c r="AU223" s="263" t="s">
        <v>86</v>
      </c>
      <c r="AV223" s="13" t="s">
        <v>84</v>
      </c>
      <c r="AW223" s="13" t="s">
        <v>32</v>
      </c>
      <c r="AX223" s="13" t="s">
        <v>76</v>
      </c>
      <c r="AY223" s="263" t="s">
        <v>125</v>
      </c>
    </row>
    <row r="224" s="14" customFormat="1">
      <c r="A224" s="14"/>
      <c r="B224" s="264"/>
      <c r="C224" s="265"/>
      <c r="D224" s="250" t="s">
        <v>135</v>
      </c>
      <c r="E224" s="266" t="s">
        <v>1</v>
      </c>
      <c r="F224" s="267" t="s">
        <v>263</v>
      </c>
      <c r="G224" s="265"/>
      <c r="H224" s="268">
        <v>524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4" t="s">
        <v>135</v>
      </c>
      <c r="AU224" s="274" t="s">
        <v>86</v>
      </c>
      <c r="AV224" s="14" t="s">
        <v>86</v>
      </c>
      <c r="AW224" s="14" t="s">
        <v>32</v>
      </c>
      <c r="AX224" s="14" t="s">
        <v>76</v>
      </c>
      <c r="AY224" s="274" t="s">
        <v>125</v>
      </c>
    </row>
    <row r="225" s="15" customFormat="1">
      <c r="A225" s="15"/>
      <c r="B225" s="275"/>
      <c r="C225" s="276"/>
      <c r="D225" s="250" t="s">
        <v>135</v>
      </c>
      <c r="E225" s="277" t="s">
        <v>1</v>
      </c>
      <c r="F225" s="278" t="s">
        <v>140</v>
      </c>
      <c r="G225" s="276"/>
      <c r="H225" s="279">
        <v>745</v>
      </c>
      <c r="I225" s="280"/>
      <c r="J225" s="276"/>
      <c r="K225" s="276"/>
      <c r="L225" s="281"/>
      <c r="M225" s="282"/>
      <c r="N225" s="283"/>
      <c r="O225" s="283"/>
      <c r="P225" s="283"/>
      <c r="Q225" s="283"/>
      <c r="R225" s="283"/>
      <c r="S225" s="283"/>
      <c r="T225" s="28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5" t="s">
        <v>135</v>
      </c>
      <c r="AU225" s="285" t="s">
        <v>86</v>
      </c>
      <c r="AV225" s="15" t="s">
        <v>131</v>
      </c>
      <c r="AW225" s="15" t="s">
        <v>32</v>
      </c>
      <c r="AX225" s="15" t="s">
        <v>84</v>
      </c>
      <c r="AY225" s="285" t="s">
        <v>125</v>
      </c>
    </row>
    <row r="226" s="12" customFormat="1" ht="22.8" customHeight="1">
      <c r="A226" s="12"/>
      <c r="B226" s="220"/>
      <c r="C226" s="221"/>
      <c r="D226" s="222" t="s">
        <v>75</v>
      </c>
      <c r="E226" s="234" t="s">
        <v>86</v>
      </c>
      <c r="F226" s="234" t="s">
        <v>264</v>
      </c>
      <c r="G226" s="221"/>
      <c r="H226" s="221"/>
      <c r="I226" s="224"/>
      <c r="J226" s="235">
        <f>BK226</f>
        <v>0</v>
      </c>
      <c r="K226" s="221"/>
      <c r="L226" s="226"/>
      <c r="M226" s="227"/>
      <c r="N226" s="228"/>
      <c r="O226" s="228"/>
      <c r="P226" s="229">
        <f>SUM(P227:P228)</f>
        <v>0</v>
      </c>
      <c r="Q226" s="228"/>
      <c r="R226" s="229">
        <f>SUM(R227:R228)</f>
        <v>0.0115</v>
      </c>
      <c r="S226" s="228"/>
      <c r="T226" s="230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1" t="s">
        <v>84</v>
      </c>
      <c r="AT226" s="232" t="s">
        <v>75</v>
      </c>
      <c r="AU226" s="232" t="s">
        <v>84</v>
      </c>
      <c r="AY226" s="231" t="s">
        <v>125</v>
      </c>
      <c r="BK226" s="233">
        <f>SUM(BK227:BK228)</f>
        <v>0</v>
      </c>
    </row>
    <row r="227" s="2" customFormat="1" ht="16.5" customHeight="1">
      <c r="A227" s="38"/>
      <c r="B227" s="39"/>
      <c r="C227" s="236" t="s">
        <v>265</v>
      </c>
      <c r="D227" s="236" t="s">
        <v>127</v>
      </c>
      <c r="E227" s="237" t="s">
        <v>266</v>
      </c>
      <c r="F227" s="238" t="s">
        <v>267</v>
      </c>
      <c r="G227" s="239" t="s">
        <v>176</v>
      </c>
      <c r="H227" s="240">
        <v>115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41</v>
      </c>
      <c r="O227" s="91"/>
      <c r="P227" s="246">
        <f>O227*H227</f>
        <v>0</v>
      </c>
      <c r="Q227" s="246">
        <v>0.00010000000000000001</v>
      </c>
      <c r="R227" s="246">
        <f>Q227*H227</f>
        <v>0.0115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131</v>
      </c>
      <c r="AT227" s="248" t="s">
        <v>127</v>
      </c>
      <c r="AU227" s="248" t="s">
        <v>86</v>
      </c>
      <c r="AY227" s="17" t="s">
        <v>125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84</v>
      </c>
      <c r="BK227" s="249">
        <f>ROUND(I227*H227,2)</f>
        <v>0</v>
      </c>
      <c r="BL227" s="17" t="s">
        <v>131</v>
      </c>
      <c r="BM227" s="248" t="s">
        <v>268</v>
      </c>
    </row>
    <row r="228" s="2" customFormat="1">
      <c r="A228" s="38"/>
      <c r="B228" s="39"/>
      <c r="C228" s="40"/>
      <c r="D228" s="250" t="s">
        <v>133</v>
      </c>
      <c r="E228" s="40"/>
      <c r="F228" s="251" t="s">
        <v>267</v>
      </c>
      <c r="G228" s="40"/>
      <c r="H228" s="40"/>
      <c r="I228" s="144"/>
      <c r="J228" s="40"/>
      <c r="K228" s="40"/>
      <c r="L228" s="44"/>
      <c r="M228" s="252"/>
      <c r="N228" s="25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133</v>
      </c>
      <c r="AU228" s="17" t="s">
        <v>86</v>
      </c>
    </row>
    <row r="229" s="12" customFormat="1" ht="22.8" customHeight="1">
      <c r="A229" s="12"/>
      <c r="B229" s="220"/>
      <c r="C229" s="221"/>
      <c r="D229" s="222" t="s">
        <v>75</v>
      </c>
      <c r="E229" s="234" t="s">
        <v>131</v>
      </c>
      <c r="F229" s="234" t="s">
        <v>269</v>
      </c>
      <c r="G229" s="221"/>
      <c r="H229" s="221"/>
      <c r="I229" s="224"/>
      <c r="J229" s="235">
        <f>BK229</f>
        <v>0</v>
      </c>
      <c r="K229" s="221"/>
      <c r="L229" s="226"/>
      <c r="M229" s="227"/>
      <c r="N229" s="228"/>
      <c r="O229" s="228"/>
      <c r="P229" s="229">
        <f>SUM(P230:P232)</f>
        <v>0</v>
      </c>
      <c r="Q229" s="228"/>
      <c r="R229" s="229">
        <f>SUM(R230:R232)</f>
        <v>0</v>
      </c>
      <c r="S229" s="228"/>
      <c r="T229" s="230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1" t="s">
        <v>84</v>
      </c>
      <c r="AT229" s="232" t="s">
        <v>75</v>
      </c>
      <c r="AU229" s="232" t="s">
        <v>84</v>
      </c>
      <c r="AY229" s="231" t="s">
        <v>125</v>
      </c>
      <c r="BK229" s="233">
        <f>SUM(BK230:BK232)</f>
        <v>0</v>
      </c>
    </row>
    <row r="230" s="2" customFormat="1" ht="16.5" customHeight="1">
      <c r="A230" s="38"/>
      <c r="B230" s="39"/>
      <c r="C230" s="236" t="s">
        <v>7</v>
      </c>
      <c r="D230" s="236" t="s">
        <v>127</v>
      </c>
      <c r="E230" s="237" t="s">
        <v>270</v>
      </c>
      <c r="F230" s="238" t="s">
        <v>271</v>
      </c>
      <c r="G230" s="239" t="s">
        <v>195</v>
      </c>
      <c r="H230" s="240">
        <v>1.1000000000000001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41</v>
      </c>
      <c r="O230" s="91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131</v>
      </c>
      <c r="AT230" s="248" t="s">
        <v>127</v>
      </c>
      <c r="AU230" s="248" t="s">
        <v>86</v>
      </c>
      <c r="AY230" s="17" t="s">
        <v>125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84</v>
      </c>
      <c r="BK230" s="249">
        <f>ROUND(I230*H230,2)</f>
        <v>0</v>
      </c>
      <c r="BL230" s="17" t="s">
        <v>131</v>
      </c>
      <c r="BM230" s="248" t="s">
        <v>272</v>
      </c>
    </row>
    <row r="231" s="2" customFormat="1">
      <c r="A231" s="38"/>
      <c r="B231" s="39"/>
      <c r="C231" s="40"/>
      <c r="D231" s="250" t="s">
        <v>133</v>
      </c>
      <c r="E231" s="40"/>
      <c r="F231" s="251" t="s">
        <v>273</v>
      </c>
      <c r="G231" s="40"/>
      <c r="H231" s="40"/>
      <c r="I231" s="144"/>
      <c r="J231" s="40"/>
      <c r="K231" s="40"/>
      <c r="L231" s="44"/>
      <c r="M231" s="252"/>
      <c r="N231" s="25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133</v>
      </c>
      <c r="AU231" s="17" t="s">
        <v>86</v>
      </c>
    </row>
    <row r="232" s="14" customFormat="1">
      <c r="A232" s="14"/>
      <c r="B232" s="264"/>
      <c r="C232" s="265"/>
      <c r="D232" s="250" t="s">
        <v>135</v>
      </c>
      <c r="E232" s="266" t="s">
        <v>1</v>
      </c>
      <c r="F232" s="267" t="s">
        <v>274</v>
      </c>
      <c r="G232" s="265"/>
      <c r="H232" s="268">
        <v>1.1000000000000001</v>
      </c>
      <c r="I232" s="269"/>
      <c r="J232" s="265"/>
      <c r="K232" s="265"/>
      <c r="L232" s="270"/>
      <c r="M232" s="271"/>
      <c r="N232" s="272"/>
      <c r="O232" s="272"/>
      <c r="P232" s="272"/>
      <c r="Q232" s="272"/>
      <c r="R232" s="272"/>
      <c r="S232" s="272"/>
      <c r="T232" s="27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4" t="s">
        <v>135</v>
      </c>
      <c r="AU232" s="274" t="s">
        <v>86</v>
      </c>
      <c r="AV232" s="14" t="s">
        <v>86</v>
      </c>
      <c r="AW232" s="14" t="s">
        <v>32</v>
      </c>
      <c r="AX232" s="14" t="s">
        <v>84</v>
      </c>
      <c r="AY232" s="274" t="s">
        <v>125</v>
      </c>
    </row>
    <row r="233" s="12" customFormat="1" ht="22.8" customHeight="1">
      <c r="A233" s="12"/>
      <c r="B233" s="220"/>
      <c r="C233" s="221"/>
      <c r="D233" s="222" t="s">
        <v>75</v>
      </c>
      <c r="E233" s="234" t="s">
        <v>166</v>
      </c>
      <c r="F233" s="234" t="s">
        <v>275</v>
      </c>
      <c r="G233" s="221"/>
      <c r="H233" s="221"/>
      <c r="I233" s="224"/>
      <c r="J233" s="235">
        <f>BK233</f>
        <v>0</v>
      </c>
      <c r="K233" s="221"/>
      <c r="L233" s="226"/>
      <c r="M233" s="227"/>
      <c r="N233" s="228"/>
      <c r="O233" s="228"/>
      <c r="P233" s="229">
        <f>SUM(P234:P302)</f>
        <v>0</v>
      </c>
      <c r="Q233" s="228"/>
      <c r="R233" s="229">
        <f>SUM(R234:R302)</f>
        <v>90.711964000000009</v>
      </c>
      <c r="S233" s="228"/>
      <c r="T233" s="230">
        <f>SUM(T234:T302)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1" t="s">
        <v>84</v>
      </c>
      <c r="AT233" s="232" t="s">
        <v>75</v>
      </c>
      <c r="AU233" s="232" t="s">
        <v>84</v>
      </c>
      <c r="AY233" s="231" t="s">
        <v>125</v>
      </c>
      <c r="BK233" s="233">
        <f>SUM(BK234:BK302)</f>
        <v>0</v>
      </c>
    </row>
    <row r="234" s="2" customFormat="1" ht="16.5" customHeight="1">
      <c r="A234" s="38"/>
      <c r="B234" s="39"/>
      <c r="C234" s="236" t="s">
        <v>276</v>
      </c>
      <c r="D234" s="236" t="s">
        <v>127</v>
      </c>
      <c r="E234" s="237" t="s">
        <v>277</v>
      </c>
      <c r="F234" s="238" t="s">
        <v>278</v>
      </c>
      <c r="G234" s="239" t="s">
        <v>130</v>
      </c>
      <c r="H234" s="240">
        <v>283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41</v>
      </c>
      <c r="O234" s="91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131</v>
      </c>
      <c r="AT234" s="248" t="s">
        <v>127</v>
      </c>
      <c r="AU234" s="248" t="s">
        <v>86</v>
      </c>
      <c r="AY234" s="17" t="s">
        <v>125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84</v>
      </c>
      <c r="BK234" s="249">
        <f>ROUND(I234*H234,2)</f>
        <v>0</v>
      </c>
      <c r="BL234" s="17" t="s">
        <v>131</v>
      </c>
      <c r="BM234" s="248" t="s">
        <v>279</v>
      </c>
    </row>
    <row r="235" s="2" customFormat="1">
      <c r="A235" s="38"/>
      <c r="B235" s="39"/>
      <c r="C235" s="40"/>
      <c r="D235" s="250" t="s">
        <v>133</v>
      </c>
      <c r="E235" s="40"/>
      <c r="F235" s="251" t="s">
        <v>280</v>
      </c>
      <c r="G235" s="40"/>
      <c r="H235" s="40"/>
      <c r="I235" s="144"/>
      <c r="J235" s="40"/>
      <c r="K235" s="40"/>
      <c r="L235" s="44"/>
      <c r="M235" s="252"/>
      <c r="N235" s="25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133</v>
      </c>
      <c r="AU235" s="17" t="s">
        <v>86</v>
      </c>
    </row>
    <row r="236" s="13" customFormat="1">
      <c r="A236" s="13"/>
      <c r="B236" s="254"/>
      <c r="C236" s="255"/>
      <c r="D236" s="250" t="s">
        <v>135</v>
      </c>
      <c r="E236" s="256" t="s">
        <v>1</v>
      </c>
      <c r="F236" s="257" t="s">
        <v>281</v>
      </c>
      <c r="G236" s="255"/>
      <c r="H236" s="256" t="s">
        <v>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3" t="s">
        <v>135</v>
      </c>
      <c r="AU236" s="263" t="s">
        <v>86</v>
      </c>
      <c r="AV236" s="13" t="s">
        <v>84</v>
      </c>
      <c r="AW236" s="13" t="s">
        <v>32</v>
      </c>
      <c r="AX236" s="13" t="s">
        <v>76</v>
      </c>
      <c r="AY236" s="263" t="s">
        <v>125</v>
      </c>
    </row>
    <row r="237" s="14" customFormat="1">
      <c r="A237" s="14"/>
      <c r="B237" s="264"/>
      <c r="C237" s="265"/>
      <c r="D237" s="250" t="s">
        <v>135</v>
      </c>
      <c r="E237" s="266" t="s">
        <v>1</v>
      </c>
      <c r="F237" s="267" t="s">
        <v>282</v>
      </c>
      <c r="G237" s="265"/>
      <c r="H237" s="268">
        <v>283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4" t="s">
        <v>135</v>
      </c>
      <c r="AU237" s="274" t="s">
        <v>86</v>
      </c>
      <c r="AV237" s="14" t="s">
        <v>86</v>
      </c>
      <c r="AW237" s="14" t="s">
        <v>32</v>
      </c>
      <c r="AX237" s="14" t="s">
        <v>84</v>
      </c>
      <c r="AY237" s="274" t="s">
        <v>125</v>
      </c>
    </row>
    <row r="238" s="2" customFormat="1" ht="16.5" customHeight="1">
      <c r="A238" s="38"/>
      <c r="B238" s="39"/>
      <c r="C238" s="236" t="s">
        <v>283</v>
      </c>
      <c r="D238" s="236" t="s">
        <v>127</v>
      </c>
      <c r="E238" s="237" t="s">
        <v>284</v>
      </c>
      <c r="F238" s="238" t="s">
        <v>285</v>
      </c>
      <c r="G238" s="239" t="s">
        <v>130</v>
      </c>
      <c r="H238" s="240">
        <v>106</v>
      </c>
      <c r="I238" s="241"/>
      <c r="J238" s="242">
        <f>ROUND(I238*H238,2)</f>
        <v>0</v>
      </c>
      <c r="K238" s="243"/>
      <c r="L238" s="44"/>
      <c r="M238" s="244" t="s">
        <v>1</v>
      </c>
      <c r="N238" s="245" t="s">
        <v>41</v>
      </c>
      <c r="O238" s="91"/>
      <c r="P238" s="246">
        <f>O238*H238</f>
        <v>0</v>
      </c>
      <c r="Q238" s="246">
        <v>0</v>
      </c>
      <c r="R238" s="246">
        <f>Q238*H238</f>
        <v>0</v>
      </c>
      <c r="S238" s="246">
        <v>0</v>
      </c>
      <c r="T238" s="24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131</v>
      </c>
      <c r="AT238" s="248" t="s">
        <v>127</v>
      </c>
      <c r="AU238" s="248" t="s">
        <v>86</v>
      </c>
      <c r="AY238" s="17" t="s">
        <v>125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84</v>
      </c>
      <c r="BK238" s="249">
        <f>ROUND(I238*H238,2)</f>
        <v>0</v>
      </c>
      <c r="BL238" s="17" t="s">
        <v>131</v>
      </c>
      <c r="BM238" s="248" t="s">
        <v>286</v>
      </c>
    </row>
    <row r="239" s="2" customFormat="1">
      <c r="A239" s="38"/>
      <c r="B239" s="39"/>
      <c r="C239" s="40"/>
      <c r="D239" s="250" t="s">
        <v>133</v>
      </c>
      <c r="E239" s="40"/>
      <c r="F239" s="251" t="s">
        <v>287</v>
      </c>
      <c r="G239" s="40"/>
      <c r="H239" s="40"/>
      <c r="I239" s="144"/>
      <c r="J239" s="40"/>
      <c r="K239" s="40"/>
      <c r="L239" s="44"/>
      <c r="M239" s="252"/>
      <c r="N239" s="25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133</v>
      </c>
      <c r="AU239" s="17" t="s">
        <v>86</v>
      </c>
    </row>
    <row r="240" s="13" customFormat="1">
      <c r="A240" s="13"/>
      <c r="B240" s="254"/>
      <c r="C240" s="255"/>
      <c r="D240" s="250" t="s">
        <v>135</v>
      </c>
      <c r="E240" s="256" t="s">
        <v>1</v>
      </c>
      <c r="F240" s="257" t="s">
        <v>154</v>
      </c>
      <c r="G240" s="255"/>
      <c r="H240" s="256" t="s">
        <v>1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3" t="s">
        <v>135</v>
      </c>
      <c r="AU240" s="263" t="s">
        <v>86</v>
      </c>
      <c r="AV240" s="13" t="s">
        <v>84</v>
      </c>
      <c r="AW240" s="13" t="s">
        <v>32</v>
      </c>
      <c r="AX240" s="13" t="s">
        <v>76</v>
      </c>
      <c r="AY240" s="263" t="s">
        <v>125</v>
      </c>
    </row>
    <row r="241" s="14" customFormat="1">
      <c r="A241" s="14"/>
      <c r="B241" s="264"/>
      <c r="C241" s="265"/>
      <c r="D241" s="250" t="s">
        <v>135</v>
      </c>
      <c r="E241" s="266" t="s">
        <v>1</v>
      </c>
      <c r="F241" s="267" t="s">
        <v>155</v>
      </c>
      <c r="G241" s="265"/>
      <c r="H241" s="268">
        <v>106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4" t="s">
        <v>135</v>
      </c>
      <c r="AU241" s="274" t="s">
        <v>86</v>
      </c>
      <c r="AV241" s="14" t="s">
        <v>86</v>
      </c>
      <c r="AW241" s="14" t="s">
        <v>32</v>
      </c>
      <c r="AX241" s="14" t="s">
        <v>84</v>
      </c>
      <c r="AY241" s="274" t="s">
        <v>125</v>
      </c>
    </row>
    <row r="242" s="2" customFormat="1" ht="16.5" customHeight="1">
      <c r="A242" s="38"/>
      <c r="B242" s="39"/>
      <c r="C242" s="236" t="s">
        <v>288</v>
      </c>
      <c r="D242" s="236" t="s">
        <v>127</v>
      </c>
      <c r="E242" s="237" t="s">
        <v>289</v>
      </c>
      <c r="F242" s="238" t="s">
        <v>290</v>
      </c>
      <c r="G242" s="239" t="s">
        <v>130</v>
      </c>
      <c r="H242" s="240">
        <v>236.5</v>
      </c>
      <c r="I242" s="241"/>
      <c r="J242" s="242">
        <f>ROUND(I242*H242,2)</f>
        <v>0</v>
      </c>
      <c r="K242" s="243"/>
      <c r="L242" s="44"/>
      <c r="M242" s="244" t="s">
        <v>1</v>
      </c>
      <c r="N242" s="245" t="s">
        <v>41</v>
      </c>
      <c r="O242" s="91"/>
      <c r="P242" s="246">
        <f>O242*H242</f>
        <v>0</v>
      </c>
      <c r="Q242" s="246">
        <v>0</v>
      </c>
      <c r="R242" s="246">
        <f>Q242*H242</f>
        <v>0</v>
      </c>
      <c r="S242" s="246">
        <v>0</v>
      </c>
      <c r="T242" s="24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8" t="s">
        <v>131</v>
      </c>
      <c r="AT242" s="248" t="s">
        <v>127</v>
      </c>
      <c r="AU242" s="248" t="s">
        <v>86</v>
      </c>
      <c r="AY242" s="17" t="s">
        <v>125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84</v>
      </c>
      <c r="BK242" s="249">
        <f>ROUND(I242*H242,2)</f>
        <v>0</v>
      </c>
      <c r="BL242" s="17" t="s">
        <v>131</v>
      </c>
      <c r="BM242" s="248" t="s">
        <v>291</v>
      </c>
    </row>
    <row r="243" s="2" customFormat="1">
      <c r="A243" s="38"/>
      <c r="B243" s="39"/>
      <c r="C243" s="40"/>
      <c r="D243" s="250" t="s">
        <v>133</v>
      </c>
      <c r="E243" s="40"/>
      <c r="F243" s="251" t="s">
        <v>292</v>
      </c>
      <c r="G243" s="40"/>
      <c r="H243" s="40"/>
      <c r="I243" s="144"/>
      <c r="J243" s="40"/>
      <c r="K243" s="40"/>
      <c r="L243" s="44"/>
      <c r="M243" s="252"/>
      <c r="N243" s="25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133</v>
      </c>
      <c r="AU243" s="17" t="s">
        <v>86</v>
      </c>
    </row>
    <row r="244" s="13" customFormat="1">
      <c r="A244" s="13"/>
      <c r="B244" s="254"/>
      <c r="C244" s="255"/>
      <c r="D244" s="250" t="s">
        <v>135</v>
      </c>
      <c r="E244" s="256" t="s">
        <v>1</v>
      </c>
      <c r="F244" s="257" t="s">
        <v>293</v>
      </c>
      <c r="G244" s="255"/>
      <c r="H244" s="256" t="s">
        <v>1</v>
      </c>
      <c r="I244" s="258"/>
      <c r="J244" s="255"/>
      <c r="K244" s="255"/>
      <c r="L244" s="259"/>
      <c r="M244" s="260"/>
      <c r="N244" s="261"/>
      <c r="O244" s="261"/>
      <c r="P244" s="261"/>
      <c r="Q244" s="261"/>
      <c r="R244" s="261"/>
      <c r="S244" s="261"/>
      <c r="T244" s="26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3" t="s">
        <v>135</v>
      </c>
      <c r="AU244" s="263" t="s">
        <v>86</v>
      </c>
      <c r="AV244" s="13" t="s">
        <v>84</v>
      </c>
      <c r="AW244" s="13" t="s">
        <v>32</v>
      </c>
      <c r="AX244" s="13" t="s">
        <v>76</v>
      </c>
      <c r="AY244" s="263" t="s">
        <v>125</v>
      </c>
    </row>
    <row r="245" s="14" customFormat="1">
      <c r="A245" s="14"/>
      <c r="B245" s="264"/>
      <c r="C245" s="265"/>
      <c r="D245" s="250" t="s">
        <v>135</v>
      </c>
      <c r="E245" s="266" t="s">
        <v>1</v>
      </c>
      <c r="F245" s="267" t="s">
        <v>294</v>
      </c>
      <c r="G245" s="265"/>
      <c r="H245" s="268">
        <v>236.5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4" t="s">
        <v>135</v>
      </c>
      <c r="AU245" s="274" t="s">
        <v>86</v>
      </c>
      <c r="AV245" s="14" t="s">
        <v>86</v>
      </c>
      <c r="AW245" s="14" t="s">
        <v>32</v>
      </c>
      <c r="AX245" s="14" t="s">
        <v>84</v>
      </c>
      <c r="AY245" s="274" t="s">
        <v>125</v>
      </c>
    </row>
    <row r="246" s="2" customFormat="1" ht="21.75" customHeight="1">
      <c r="A246" s="38"/>
      <c r="B246" s="39"/>
      <c r="C246" s="236" t="s">
        <v>295</v>
      </c>
      <c r="D246" s="236" t="s">
        <v>127</v>
      </c>
      <c r="E246" s="237" t="s">
        <v>296</v>
      </c>
      <c r="F246" s="238" t="s">
        <v>297</v>
      </c>
      <c r="G246" s="239" t="s">
        <v>130</v>
      </c>
      <c r="H246" s="240">
        <v>86.25</v>
      </c>
      <c r="I246" s="241"/>
      <c r="J246" s="242">
        <f>ROUND(I246*H246,2)</f>
        <v>0</v>
      </c>
      <c r="K246" s="243"/>
      <c r="L246" s="44"/>
      <c r="M246" s="244" t="s">
        <v>1</v>
      </c>
      <c r="N246" s="245" t="s">
        <v>41</v>
      </c>
      <c r="O246" s="91"/>
      <c r="P246" s="246">
        <f>O246*H246</f>
        <v>0</v>
      </c>
      <c r="Q246" s="246">
        <v>0</v>
      </c>
      <c r="R246" s="246">
        <f>Q246*H246</f>
        <v>0</v>
      </c>
      <c r="S246" s="246">
        <v>0</v>
      </c>
      <c r="T246" s="24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8" t="s">
        <v>131</v>
      </c>
      <c r="AT246" s="248" t="s">
        <v>127</v>
      </c>
      <c r="AU246" s="248" t="s">
        <v>86</v>
      </c>
      <c r="AY246" s="17" t="s">
        <v>125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84</v>
      </c>
      <c r="BK246" s="249">
        <f>ROUND(I246*H246,2)</f>
        <v>0</v>
      </c>
      <c r="BL246" s="17" t="s">
        <v>131</v>
      </c>
      <c r="BM246" s="248" t="s">
        <v>298</v>
      </c>
    </row>
    <row r="247" s="2" customFormat="1">
      <c r="A247" s="38"/>
      <c r="B247" s="39"/>
      <c r="C247" s="40"/>
      <c r="D247" s="250" t="s">
        <v>133</v>
      </c>
      <c r="E247" s="40"/>
      <c r="F247" s="251" t="s">
        <v>299</v>
      </c>
      <c r="G247" s="40"/>
      <c r="H247" s="40"/>
      <c r="I247" s="144"/>
      <c r="J247" s="40"/>
      <c r="K247" s="40"/>
      <c r="L247" s="44"/>
      <c r="M247" s="252"/>
      <c r="N247" s="25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133</v>
      </c>
      <c r="AU247" s="17" t="s">
        <v>86</v>
      </c>
    </row>
    <row r="248" s="14" customFormat="1">
      <c r="A248" s="14"/>
      <c r="B248" s="264"/>
      <c r="C248" s="265"/>
      <c r="D248" s="250" t="s">
        <v>135</v>
      </c>
      <c r="E248" s="266" t="s">
        <v>1</v>
      </c>
      <c r="F248" s="267" t="s">
        <v>300</v>
      </c>
      <c r="G248" s="265"/>
      <c r="H248" s="268">
        <v>86.25</v>
      </c>
      <c r="I248" s="269"/>
      <c r="J248" s="265"/>
      <c r="K248" s="265"/>
      <c r="L248" s="270"/>
      <c r="M248" s="271"/>
      <c r="N248" s="272"/>
      <c r="O248" s="272"/>
      <c r="P248" s="272"/>
      <c r="Q248" s="272"/>
      <c r="R248" s="272"/>
      <c r="S248" s="272"/>
      <c r="T248" s="27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4" t="s">
        <v>135</v>
      </c>
      <c r="AU248" s="274" t="s">
        <v>86</v>
      </c>
      <c r="AV248" s="14" t="s">
        <v>86</v>
      </c>
      <c r="AW248" s="14" t="s">
        <v>32</v>
      </c>
      <c r="AX248" s="14" t="s">
        <v>84</v>
      </c>
      <c r="AY248" s="274" t="s">
        <v>125</v>
      </c>
    </row>
    <row r="249" s="2" customFormat="1" ht="21.75" customHeight="1">
      <c r="A249" s="38"/>
      <c r="B249" s="39"/>
      <c r="C249" s="236" t="s">
        <v>301</v>
      </c>
      <c r="D249" s="236" t="s">
        <v>127</v>
      </c>
      <c r="E249" s="237" t="s">
        <v>302</v>
      </c>
      <c r="F249" s="238" t="s">
        <v>303</v>
      </c>
      <c r="G249" s="239" t="s">
        <v>130</v>
      </c>
      <c r="H249" s="240">
        <v>106</v>
      </c>
      <c r="I249" s="241"/>
      <c r="J249" s="242">
        <f>ROUND(I249*H249,2)</f>
        <v>0</v>
      </c>
      <c r="K249" s="243"/>
      <c r="L249" s="44"/>
      <c r="M249" s="244" t="s">
        <v>1</v>
      </c>
      <c r="N249" s="245" t="s">
        <v>41</v>
      </c>
      <c r="O249" s="91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131</v>
      </c>
      <c r="AT249" s="248" t="s">
        <v>127</v>
      </c>
      <c r="AU249" s="248" t="s">
        <v>86</v>
      </c>
      <c r="AY249" s="17" t="s">
        <v>125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84</v>
      </c>
      <c r="BK249" s="249">
        <f>ROUND(I249*H249,2)</f>
        <v>0</v>
      </c>
      <c r="BL249" s="17" t="s">
        <v>131</v>
      </c>
      <c r="BM249" s="248" t="s">
        <v>304</v>
      </c>
    </row>
    <row r="250" s="2" customFormat="1">
      <c r="A250" s="38"/>
      <c r="B250" s="39"/>
      <c r="C250" s="40"/>
      <c r="D250" s="250" t="s">
        <v>133</v>
      </c>
      <c r="E250" s="40"/>
      <c r="F250" s="251" t="s">
        <v>305</v>
      </c>
      <c r="G250" s="40"/>
      <c r="H250" s="40"/>
      <c r="I250" s="144"/>
      <c r="J250" s="40"/>
      <c r="K250" s="40"/>
      <c r="L250" s="44"/>
      <c r="M250" s="252"/>
      <c r="N250" s="25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133</v>
      </c>
      <c r="AU250" s="17" t="s">
        <v>86</v>
      </c>
    </row>
    <row r="251" s="13" customFormat="1">
      <c r="A251" s="13"/>
      <c r="B251" s="254"/>
      <c r="C251" s="255"/>
      <c r="D251" s="250" t="s">
        <v>135</v>
      </c>
      <c r="E251" s="256" t="s">
        <v>1</v>
      </c>
      <c r="F251" s="257" t="s">
        <v>306</v>
      </c>
      <c r="G251" s="255"/>
      <c r="H251" s="256" t="s">
        <v>1</v>
      </c>
      <c r="I251" s="258"/>
      <c r="J251" s="255"/>
      <c r="K251" s="255"/>
      <c r="L251" s="259"/>
      <c r="M251" s="260"/>
      <c r="N251" s="261"/>
      <c r="O251" s="261"/>
      <c r="P251" s="261"/>
      <c r="Q251" s="261"/>
      <c r="R251" s="261"/>
      <c r="S251" s="261"/>
      <c r="T251" s="26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3" t="s">
        <v>135</v>
      </c>
      <c r="AU251" s="263" t="s">
        <v>86</v>
      </c>
      <c r="AV251" s="13" t="s">
        <v>84</v>
      </c>
      <c r="AW251" s="13" t="s">
        <v>32</v>
      </c>
      <c r="AX251" s="13" t="s">
        <v>76</v>
      </c>
      <c r="AY251" s="263" t="s">
        <v>125</v>
      </c>
    </row>
    <row r="252" s="14" customFormat="1">
      <c r="A252" s="14"/>
      <c r="B252" s="264"/>
      <c r="C252" s="265"/>
      <c r="D252" s="250" t="s">
        <v>135</v>
      </c>
      <c r="E252" s="266" t="s">
        <v>1</v>
      </c>
      <c r="F252" s="267" t="s">
        <v>155</v>
      </c>
      <c r="G252" s="265"/>
      <c r="H252" s="268">
        <v>106</v>
      </c>
      <c r="I252" s="269"/>
      <c r="J252" s="265"/>
      <c r="K252" s="265"/>
      <c r="L252" s="270"/>
      <c r="M252" s="271"/>
      <c r="N252" s="272"/>
      <c r="O252" s="272"/>
      <c r="P252" s="272"/>
      <c r="Q252" s="272"/>
      <c r="R252" s="272"/>
      <c r="S252" s="272"/>
      <c r="T252" s="27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4" t="s">
        <v>135</v>
      </c>
      <c r="AU252" s="274" t="s">
        <v>86</v>
      </c>
      <c r="AV252" s="14" t="s">
        <v>86</v>
      </c>
      <c r="AW252" s="14" t="s">
        <v>32</v>
      </c>
      <c r="AX252" s="14" t="s">
        <v>84</v>
      </c>
      <c r="AY252" s="274" t="s">
        <v>125</v>
      </c>
    </row>
    <row r="253" s="2" customFormat="1" ht="21.75" customHeight="1">
      <c r="A253" s="38"/>
      <c r="B253" s="39"/>
      <c r="C253" s="236" t="s">
        <v>307</v>
      </c>
      <c r="D253" s="236" t="s">
        <v>127</v>
      </c>
      <c r="E253" s="237" t="s">
        <v>308</v>
      </c>
      <c r="F253" s="238" t="s">
        <v>309</v>
      </c>
      <c r="G253" s="239" t="s">
        <v>130</v>
      </c>
      <c r="H253" s="240">
        <v>161.25</v>
      </c>
      <c r="I253" s="241"/>
      <c r="J253" s="242">
        <f>ROUND(I253*H253,2)</f>
        <v>0</v>
      </c>
      <c r="K253" s="243"/>
      <c r="L253" s="44"/>
      <c r="M253" s="244" t="s">
        <v>1</v>
      </c>
      <c r="N253" s="245" t="s">
        <v>41</v>
      </c>
      <c r="O253" s="91"/>
      <c r="P253" s="246">
        <f>O253*H253</f>
        <v>0</v>
      </c>
      <c r="Q253" s="246">
        <v>0</v>
      </c>
      <c r="R253" s="246">
        <f>Q253*H253</f>
        <v>0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131</v>
      </c>
      <c r="AT253" s="248" t="s">
        <v>127</v>
      </c>
      <c r="AU253" s="248" t="s">
        <v>86</v>
      </c>
      <c r="AY253" s="17" t="s">
        <v>125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84</v>
      </c>
      <c r="BK253" s="249">
        <f>ROUND(I253*H253,2)</f>
        <v>0</v>
      </c>
      <c r="BL253" s="17" t="s">
        <v>131</v>
      </c>
      <c r="BM253" s="248" t="s">
        <v>310</v>
      </c>
    </row>
    <row r="254" s="2" customFormat="1">
      <c r="A254" s="38"/>
      <c r="B254" s="39"/>
      <c r="C254" s="40"/>
      <c r="D254" s="250" t="s">
        <v>133</v>
      </c>
      <c r="E254" s="40"/>
      <c r="F254" s="251" t="s">
        <v>311</v>
      </c>
      <c r="G254" s="40"/>
      <c r="H254" s="40"/>
      <c r="I254" s="144"/>
      <c r="J254" s="40"/>
      <c r="K254" s="40"/>
      <c r="L254" s="44"/>
      <c r="M254" s="252"/>
      <c r="N254" s="25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133</v>
      </c>
      <c r="AU254" s="17" t="s">
        <v>86</v>
      </c>
    </row>
    <row r="255" s="13" customFormat="1">
      <c r="A255" s="13"/>
      <c r="B255" s="254"/>
      <c r="C255" s="255"/>
      <c r="D255" s="250" t="s">
        <v>135</v>
      </c>
      <c r="E255" s="256" t="s">
        <v>1</v>
      </c>
      <c r="F255" s="257" t="s">
        <v>312</v>
      </c>
      <c r="G255" s="255"/>
      <c r="H255" s="256" t="s">
        <v>1</v>
      </c>
      <c r="I255" s="258"/>
      <c r="J255" s="255"/>
      <c r="K255" s="255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135</v>
      </c>
      <c r="AU255" s="263" t="s">
        <v>86</v>
      </c>
      <c r="AV255" s="13" t="s">
        <v>84</v>
      </c>
      <c r="AW255" s="13" t="s">
        <v>32</v>
      </c>
      <c r="AX255" s="13" t="s">
        <v>76</v>
      </c>
      <c r="AY255" s="263" t="s">
        <v>125</v>
      </c>
    </row>
    <row r="256" s="14" customFormat="1">
      <c r="A256" s="14"/>
      <c r="B256" s="264"/>
      <c r="C256" s="265"/>
      <c r="D256" s="250" t="s">
        <v>135</v>
      </c>
      <c r="E256" s="266" t="s">
        <v>1</v>
      </c>
      <c r="F256" s="267" t="s">
        <v>313</v>
      </c>
      <c r="G256" s="265"/>
      <c r="H256" s="268">
        <v>161.25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4" t="s">
        <v>135</v>
      </c>
      <c r="AU256" s="274" t="s">
        <v>86</v>
      </c>
      <c r="AV256" s="14" t="s">
        <v>86</v>
      </c>
      <c r="AW256" s="14" t="s">
        <v>32</v>
      </c>
      <c r="AX256" s="14" t="s">
        <v>84</v>
      </c>
      <c r="AY256" s="274" t="s">
        <v>125</v>
      </c>
    </row>
    <row r="257" s="2" customFormat="1" ht="21.75" customHeight="1">
      <c r="A257" s="38"/>
      <c r="B257" s="39"/>
      <c r="C257" s="236" t="s">
        <v>314</v>
      </c>
      <c r="D257" s="236" t="s">
        <v>127</v>
      </c>
      <c r="E257" s="237" t="s">
        <v>315</v>
      </c>
      <c r="F257" s="238" t="s">
        <v>316</v>
      </c>
      <c r="G257" s="239" t="s">
        <v>130</v>
      </c>
      <c r="H257" s="240">
        <v>161.25</v>
      </c>
      <c r="I257" s="241"/>
      <c r="J257" s="242">
        <f>ROUND(I257*H257,2)</f>
        <v>0</v>
      </c>
      <c r="K257" s="243"/>
      <c r="L257" s="44"/>
      <c r="M257" s="244" t="s">
        <v>1</v>
      </c>
      <c r="N257" s="245" t="s">
        <v>41</v>
      </c>
      <c r="O257" s="91"/>
      <c r="P257" s="246">
        <f>O257*H257</f>
        <v>0</v>
      </c>
      <c r="Q257" s="246">
        <v>0</v>
      </c>
      <c r="R257" s="246">
        <f>Q257*H257</f>
        <v>0</v>
      </c>
      <c r="S257" s="246">
        <v>0</v>
      </c>
      <c r="T257" s="24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131</v>
      </c>
      <c r="AT257" s="248" t="s">
        <v>127</v>
      </c>
      <c r="AU257" s="248" t="s">
        <v>86</v>
      </c>
      <c r="AY257" s="17" t="s">
        <v>125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84</v>
      </c>
      <c r="BK257" s="249">
        <f>ROUND(I257*H257,2)</f>
        <v>0</v>
      </c>
      <c r="BL257" s="17" t="s">
        <v>131</v>
      </c>
      <c r="BM257" s="248" t="s">
        <v>317</v>
      </c>
    </row>
    <row r="258" s="2" customFormat="1">
      <c r="A258" s="38"/>
      <c r="B258" s="39"/>
      <c r="C258" s="40"/>
      <c r="D258" s="250" t="s">
        <v>133</v>
      </c>
      <c r="E258" s="40"/>
      <c r="F258" s="251" t="s">
        <v>318</v>
      </c>
      <c r="G258" s="40"/>
      <c r="H258" s="40"/>
      <c r="I258" s="144"/>
      <c r="J258" s="40"/>
      <c r="K258" s="40"/>
      <c r="L258" s="44"/>
      <c r="M258" s="252"/>
      <c r="N258" s="25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133</v>
      </c>
      <c r="AU258" s="17" t="s">
        <v>86</v>
      </c>
    </row>
    <row r="259" s="13" customFormat="1">
      <c r="A259" s="13"/>
      <c r="B259" s="254"/>
      <c r="C259" s="255"/>
      <c r="D259" s="250" t="s">
        <v>135</v>
      </c>
      <c r="E259" s="256" t="s">
        <v>1</v>
      </c>
      <c r="F259" s="257" t="s">
        <v>319</v>
      </c>
      <c r="G259" s="255"/>
      <c r="H259" s="256" t="s">
        <v>1</v>
      </c>
      <c r="I259" s="258"/>
      <c r="J259" s="255"/>
      <c r="K259" s="255"/>
      <c r="L259" s="259"/>
      <c r="M259" s="260"/>
      <c r="N259" s="261"/>
      <c r="O259" s="261"/>
      <c r="P259" s="261"/>
      <c r="Q259" s="261"/>
      <c r="R259" s="261"/>
      <c r="S259" s="261"/>
      <c r="T259" s="26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3" t="s">
        <v>135</v>
      </c>
      <c r="AU259" s="263" t="s">
        <v>86</v>
      </c>
      <c r="AV259" s="13" t="s">
        <v>84</v>
      </c>
      <c r="AW259" s="13" t="s">
        <v>32</v>
      </c>
      <c r="AX259" s="13" t="s">
        <v>76</v>
      </c>
      <c r="AY259" s="263" t="s">
        <v>125</v>
      </c>
    </row>
    <row r="260" s="14" customFormat="1">
      <c r="A260" s="14"/>
      <c r="B260" s="264"/>
      <c r="C260" s="265"/>
      <c r="D260" s="250" t="s">
        <v>135</v>
      </c>
      <c r="E260" s="266" t="s">
        <v>1</v>
      </c>
      <c r="F260" s="267" t="s">
        <v>313</v>
      </c>
      <c r="G260" s="265"/>
      <c r="H260" s="268">
        <v>161.25</v>
      </c>
      <c r="I260" s="269"/>
      <c r="J260" s="265"/>
      <c r="K260" s="265"/>
      <c r="L260" s="270"/>
      <c r="M260" s="271"/>
      <c r="N260" s="272"/>
      <c r="O260" s="272"/>
      <c r="P260" s="272"/>
      <c r="Q260" s="272"/>
      <c r="R260" s="272"/>
      <c r="S260" s="272"/>
      <c r="T260" s="27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4" t="s">
        <v>135</v>
      </c>
      <c r="AU260" s="274" t="s">
        <v>86</v>
      </c>
      <c r="AV260" s="14" t="s">
        <v>86</v>
      </c>
      <c r="AW260" s="14" t="s">
        <v>32</v>
      </c>
      <c r="AX260" s="14" t="s">
        <v>84</v>
      </c>
      <c r="AY260" s="274" t="s">
        <v>125</v>
      </c>
    </row>
    <row r="261" s="2" customFormat="1" ht="21.75" customHeight="1">
      <c r="A261" s="38"/>
      <c r="B261" s="39"/>
      <c r="C261" s="236" t="s">
        <v>320</v>
      </c>
      <c r="D261" s="236" t="s">
        <v>127</v>
      </c>
      <c r="E261" s="237" t="s">
        <v>321</v>
      </c>
      <c r="F261" s="238" t="s">
        <v>322</v>
      </c>
      <c r="G261" s="239" t="s">
        <v>130</v>
      </c>
      <c r="H261" s="240">
        <v>161.25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41</v>
      </c>
      <c r="O261" s="91"/>
      <c r="P261" s="246">
        <f>O261*H261</f>
        <v>0</v>
      </c>
      <c r="Q261" s="246">
        <v>0</v>
      </c>
      <c r="R261" s="246">
        <f>Q261*H261</f>
        <v>0</v>
      </c>
      <c r="S261" s="246">
        <v>0</v>
      </c>
      <c r="T261" s="24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131</v>
      </c>
      <c r="AT261" s="248" t="s">
        <v>127</v>
      </c>
      <c r="AU261" s="248" t="s">
        <v>86</v>
      </c>
      <c r="AY261" s="17" t="s">
        <v>125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84</v>
      </c>
      <c r="BK261" s="249">
        <f>ROUND(I261*H261,2)</f>
        <v>0</v>
      </c>
      <c r="BL261" s="17" t="s">
        <v>131</v>
      </c>
      <c r="BM261" s="248" t="s">
        <v>323</v>
      </c>
    </row>
    <row r="262" s="2" customFormat="1">
      <c r="A262" s="38"/>
      <c r="B262" s="39"/>
      <c r="C262" s="40"/>
      <c r="D262" s="250" t="s">
        <v>133</v>
      </c>
      <c r="E262" s="40"/>
      <c r="F262" s="251" t="s">
        <v>324</v>
      </c>
      <c r="G262" s="40"/>
      <c r="H262" s="40"/>
      <c r="I262" s="144"/>
      <c r="J262" s="40"/>
      <c r="K262" s="40"/>
      <c r="L262" s="44"/>
      <c r="M262" s="252"/>
      <c r="N262" s="25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133</v>
      </c>
      <c r="AU262" s="17" t="s">
        <v>86</v>
      </c>
    </row>
    <row r="263" s="13" customFormat="1">
      <c r="A263" s="13"/>
      <c r="B263" s="254"/>
      <c r="C263" s="255"/>
      <c r="D263" s="250" t="s">
        <v>135</v>
      </c>
      <c r="E263" s="256" t="s">
        <v>1</v>
      </c>
      <c r="F263" s="257" t="s">
        <v>325</v>
      </c>
      <c r="G263" s="255"/>
      <c r="H263" s="256" t="s">
        <v>1</v>
      </c>
      <c r="I263" s="258"/>
      <c r="J263" s="255"/>
      <c r="K263" s="255"/>
      <c r="L263" s="259"/>
      <c r="M263" s="260"/>
      <c r="N263" s="261"/>
      <c r="O263" s="261"/>
      <c r="P263" s="261"/>
      <c r="Q263" s="261"/>
      <c r="R263" s="261"/>
      <c r="S263" s="261"/>
      <c r="T263" s="26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3" t="s">
        <v>135</v>
      </c>
      <c r="AU263" s="263" t="s">
        <v>86</v>
      </c>
      <c r="AV263" s="13" t="s">
        <v>84</v>
      </c>
      <c r="AW263" s="13" t="s">
        <v>32</v>
      </c>
      <c r="AX263" s="13" t="s">
        <v>76</v>
      </c>
      <c r="AY263" s="263" t="s">
        <v>125</v>
      </c>
    </row>
    <row r="264" s="14" customFormat="1">
      <c r="A264" s="14"/>
      <c r="B264" s="264"/>
      <c r="C264" s="265"/>
      <c r="D264" s="250" t="s">
        <v>135</v>
      </c>
      <c r="E264" s="266" t="s">
        <v>1</v>
      </c>
      <c r="F264" s="267" t="s">
        <v>313</v>
      </c>
      <c r="G264" s="265"/>
      <c r="H264" s="268">
        <v>161.25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4" t="s">
        <v>135</v>
      </c>
      <c r="AU264" s="274" t="s">
        <v>86</v>
      </c>
      <c r="AV264" s="14" t="s">
        <v>86</v>
      </c>
      <c r="AW264" s="14" t="s">
        <v>32</v>
      </c>
      <c r="AX264" s="14" t="s">
        <v>84</v>
      </c>
      <c r="AY264" s="274" t="s">
        <v>125</v>
      </c>
    </row>
    <row r="265" s="2" customFormat="1" ht="21.75" customHeight="1">
      <c r="A265" s="38"/>
      <c r="B265" s="39"/>
      <c r="C265" s="236" t="s">
        <v>326</v>
      </c>
      <c r="D265" s="236" t="s">
        <v>127</v>
      </c>
      <c r="E265" s="237" t="s">
        <v>327</v>
      </c>
      <c r="F265" s="238" t="s">
        <v>328</v>
      </c>
      <c r="G265" s="239" t="s">
        <v>130</v>
      </c>
      <c r="H265" s="240">
        <v>215</v>
      </c>
      <c r="I265" s="241"/>
      <c r="J265" s="242">
        <f>ROUND(I265*H265,2)</f>
        <v>0</v>
      </c>
      <c r="K265" s="243"/>
      <c r="L265" s="44"/>
      <c r="M265" s="244" t="s">
        <v>1</v>
      </c>
      <c r="N265" s="245" t="s">
        <v>41</v>
      </c>
      <c r="O265" s="91"/>
      <c r="P265" s="246">
        <f>O265*H265</f>
        <v>0</v>
      </c>
      <c r="Q265" s="246">
        <v>0</v>
      </c>
      <c r="R265" s="246">
        <f>Q265*H265</f>
        <v>0</v>
      </c>
      <c r="S265" s="246">
        <v>0</v>
      </c>
      <c r="T265" s="24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8" t="s">
        <v>131</v>
      </c>
      <c r="AT265" s="248" t="s">
        <v>127</v>
      </c>
      <c r="AU265" s="248" t="s">
        <v>86</v>
      </c>
      <c r="AY265" s="17" t="s">
        <v>125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7" t="s">
        <v>84</v>
      </c>
      <c r="BK265" s="249">
        <f>ROUND(I265*H265,2)</f>
        <v>0</v>
      </c>
      <c r="BL265" s="17" t="s">
        <v>131</v>
      </c>
      <c r="BM265" s="248" t="s">
        <v>329</v>
      </c>
    </row>
    <row r="266" s="2" customFormat="1">
      <c r="A266" s="38"/>
      <c r="B266" s="39"/>
      <c r="C266" s="40"/>
      <c r="D266" s="250" t="s">
        <v>133</v>
      </c>
      <c r="E266" s="40"/>
      <c r="F266" s="251" t="s">
        <v>330</v>
      </c>
      <c r="G266" s="40"/>
      <c r="H266" s="40"/>
      <c r="I266" s="144"/>
      <c r="J266" s="40"/>
      <c r="K266" s="40"/>
      <c r="L266" s="44"/>
      <c r="M266" s="252"/>
      <c r="N266" s="25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133</v>
      </c>
      <c r="AU266" s="17" t="s">
        <v>86</v>
      </c>
    </row>
    <row r="267" s="13" customFormat="1">
      <c r="A267" s="13"/>
      <c r="B267" s="254"/>
      <c r="C267" s="255"/>
      <c r="D267" s="250" t="s">
        <v>135</v>
      </c>
      <c r="E267" s="256" t="s">
        <v>1</v>
      </c>
      <c r="F267" s="257" t="s">
        <v>331</v>
      </c>
      <c r="G267" s="255"/>
      <c r="H267" s="256" t="s">
        <v>1</v>
      </c>
      <c r="I267" s="258"/>
      <c r="J267" s="255"/>
      <c r="K267" s="255"/>
      <c r="L267" s="259"/>
      <c r="M267" s="260"/>
      <c r="N267" s="261"/>
      <c r="O267" s="261"/>
      <c r="P267" s="261"/>
      <c r="Q267" s="261"/>
      <c r="R267" s="261"/>
      <c r="S267" s="261"/>
      <c r="T267" s="26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3" t="s">
        <v>135</v>
      </c>
      <c r="AU267" s="263" t="s">
        <v>86</v>
      </c>
      <c r="AV267" s="13" t="s">
        <v>84</v>
      </c>
      <c r="AW267" s="13" t="s">
        <v>32</v>
      </c>
      <c r="AX267" s="13" t="s">
        <v>76</v>
      </c>
      <c r="AY267" s="263" t="s">
        <v>125</v>
      </c>
    </row>
    <row r="268" s="14" customFormat="1">
      <c r="A268" s="14"/>
      <c r="B268" s="264"/>
      <c r="C268" s="265"/>
      <c r="D268" s="250" t="s">
        <v>135</v>
      </c>
      <c r="E268" s="266" t="s">
        <v>1</v>
      </c>
      <c r="F268" s="267" t="s">
        <v>157</v>
      </c>
      <c r="G268" s="265"/>
      <c r="H268" s="268">
        <v>215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4" t="s">
        <v>135</v>
      </c>
      <c r="AU268" s="274" t="s">
        <v>86</v>
      </c>
      <c r="AV268" s="14" t="s">
        <v>86</v>
      </c>
      <c r="AW268" s="14" t="s">
        <v>32</v>
      </c>
      <c r="AX268" s="14" t="s">
        <v>84</v>
      </c>
      <c r="AY268" s="274" t="s">
        <v>125</v>
      </c>
    </row>
    <row r="269" s="2" customFormat="1" ht="21.75" customHeight="1">
      <c r="A269" s="38"/>
      <c r="B269" s="39"/>
      <c r="C269" s="236" t="s">
        <v>332</v>
      </c>
      <c r="D269" s="236" t="s">
        <v>127</v>
      </c>
      <c r="E269" s="237" t="s">
        <v>333</v>
      </c>
      <c r="F269" s="238" t="s">
        <v>334</v>
      </c>
      <c r="G269" s="239" t="s">
        <v>130</v>
      </c>
      <c r="H269" s="240">
        <v>430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41</v>
      </c>
      <c r="O269" s="91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131</v>
      </c>
      <c r="AT269" s="248" t="s">
        <v>127</v>
      </c>
      <c r="AU269" s="248" t="s">
        <v>86</v>
      </c>
      <c r="AY269" s="17" t="s">
        <v>125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84</v>
      </c>
      <c r="BK269" s="249">
        <f>ROUND(I269*H269,2)</f>
        <v>0</v>
      </c>
      <c r="BL269" s="17" t="s">
        <v>131</v>
      </c>
      <c r="BM269" s="248" t="s">
        <v>335</v>
      </c>
    </row>
    <row r="270" s="2" customFormat="1">
      <c r="A270" s="38"/>
      <c r="B270" s="39"/>
      <c r="C270" s="40"/>
      <c r="D270" s="250" t="s">
        <v>133</v>
      </c>
      <c r="E270" s="40"/>
      <c r="F270" s="251" t="s">
        <v>336</v>
      </c>
      <c r="G270" s="40"/>
      <c r="H270" s="40"/>
      <c r="I270" s="144"/>
      <c r="J270" s="40"/>
      <c r="K270" s="40"/>
      <c r="L270" s="44"/>
      <c r="M270" s="252"/>
      <c r="N270" s="25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133</v>
      </c>
      <c r="AU270" s="17" t="s">
        <v>86</v>
      </c>
    </row>
    <row r="271" s="14" customFormat="1">
      <c r="A271" s="14"/>
      <c r="B271" s="264"/>
      <c r="C271" s="265"/>
      <c r="D271" s="250" t="s">
        <v>135</v>
      </c>
      <c r="E271" s="266" t="s">
        <v>1</v>
      </c>
      <c r="F271" s="267" t="s">
        <v>337</v>
      </c>
      <c r="G271" s="265"/>
      <c r="H271" s="268">
        <v>430</v>
      </c>
      <c r="I271" s="269"/>
      <c r="J271" s="265"/>
      <c r="K271" s="265"/>
      <c r="L271" s="270"/>
      <c r="M271" s="271"/>
      <c r="N271" s="272"/>
      <c r="O271" s="272"/>
      <c r="P271" s="272"/>
      <c r="Q271" s="272"/>
      <c r="R271" s="272"/>
      <c r="S271" s="272"/>
      <c r="T271" s="27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4" t="s">
        <v>135</v>
      </c>
      <c r="AU271" s="274" t="s">
        <v>86</v>
      </c>
      <c r="AV271" s="14" t="s">
        <v>86</v>
      </c>
      <c r="AW271" s="14" t="s">
        <v>32</v>
      </c>
      <c r="AX271" s="14" t="s">
        <v>84</v>
      </c>
      <c r="AY271" s="274" t="s">
        <v>125</v>
      </c>
    </row>
    <row r="272" s="2" customFormat="1" ht="21.75" customHeight="1">
      <c r="A272" s="38"/>
      <c r="B272" s="39"/>
      <c r="C272" s="236" t="s">
        <v>338</v>
      </c>
      <c r="D272" s="236" t="s">
        <v>127</v>
      </c>
      <c r="E272" s="237" t="s">
        <v>339</v>
      </c>
      <c r="F272" s="238" t="s">
        <v>340</v>
      </c>
      <c r="G272" s="239" t="s">
        <v>130</v>
      </c>
      <c r="H272" s="240">
        <v>283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41</v>
      </c>
      <c r="O272" s="91"/>
      <c r="P272" s="246">
        <f>O272*H272</f>
        <v>0</v>
      </c>
      <c r="Q272" s="246">
        <v>0.084250000000000005</v>
      </c>
      <c r="R272" s="246">
        <f>Q272*H272</f>
        <v>23.842750000000002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131</v>
      </c>
      <c r="AT272" s="248" t="s">
        <v>127</v>
      </c>
      <c r="AU272" s="248" t="s">
        <v>86</v>
      </c>
      <c r="AY272" s="17" t="s">
        <v>125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84</v>
      </c>
      <c r="BK272" s="249">
        <f>ROUND(I272*H272,2)</f>
        <v>0</v>
      </c>
      <c r="BL272" s="17" t="s">
        <v>131</v>
      </c>
      <c r="BM272" s="248" t="s">
        <v>341</v>
      </c>
    </row>
    <row r="273" s="2" customFormat="1">
      <c r="A273" s="38"/>
      <c r="B273" s="39"/>
      <c r="C273" s="40"/>
      <c r="D273" s="250" t="s">
        <v>133</v>
      </c>
      <c r="E273" s="40"/>
      <c r="F273" s="251" t="s">
        <v>342</v>
      </c>
      <c r="G273" s="40"/>
      <c r="H273" s="40"/>
      <c r="I273" s="144"/>
      <c r="J273" s="40"/>
      <c r="K273" s="40"/>
      <c r="L273" s="44"/>
      <c r="M273" s="252"/>
      <c r="N273" s="25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133</v>
      </c>
      <c r="AU273" s="17" t="s">
        <v>86</v>
      </c>
    </row>
    <row r="274" s="13" customFormat="1">
      <c r="A274" s="13"/>
      <c r="B274" s="254"/>
      <c r="C274" s="255"/>
      <c r="D274" s="250" t="s">
        <v>135</v>
      </c>
      <c r="E274" s="256" t="s">
        <v>1</v>
      </c>
      <c r="F274" s="257" t="s">
        <v>343</v>
      </c>
      <c r="G274" s="255"/>
      <c r="H274" s="256" t="s">
        <v>1</v>
      </c>
      <c r="I274" s="258"/>
      <c r="J274" s="255"/>
      <c r="K274" s="255"/>
      <c r="L274" s="259"/>
      <c r="M274" s="260"/>
      <c r="N274" s="261"/>
      <c r="O274" s="261"/>
      <c r="P274" s="261"/>
      <c r="Q274" s="261"/>
      <c r="R274" s="261"/>
      <c r="S274" s="261"/>
      <c r="T274" s="26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3" t="s">
        <v>135</v>
      </c>
      <c r="AU274" s="263" t="s">
        <v>86</v>
      </c>
      <c r="AV274" s="13" t="s">
        <v>84</v>
      </c>
      <c r="AW274" s="13" t="s">
        <v>32</v>
      </c>
      <c r="AX274" s="13" t="s">
        <v>76</v>
      </c>
      <c r="AY274" s="263" t="s">
        <v>125</v>
      </c>
    </row>
    <row r="275" s="14" customFormat="1">
      <c r="A275" s="14"/>
      <c r="B275" s="264"/>
      <c r="C275" s="265"/>
      <c r="D275" s="250" t="s">
        <v>135</v>
      </c>
      <c r="E275" s="266" t="s">
        <v>1</v>
      </c>
      <c r="F275" s="267" t="s">
        <v>282</v>
      </c>
      <c r="G275" s="265"/>
      <c r="H275" s="268">
        <v>283</v>
      </c>
      <c r="I275" s="269"/>
      <c r="J275" s="265"/>
      <c r="K275" s="265"/>
      <c r="L275" s="270"/>
      <c r="M275" s="271"/>
      <c r="N275" s="272"/>
      <c r="O275" s="272"/>
      <c r="P275" s="272"/>
      <c r="Q275" s="272"/>
      <c r="R275" s="272"/>
      <c r="S275" s="272"/>
      <c r="T275" s="27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4" t="s">
        <v>135</v>
      </c>
      <c r="AU275" s="274" t="s">
        <v>86</v>
      </c>
      <c r="AV275" s="14" t="s">
        <v>86</v>
      </c>
      <c r="AW275" s="14" t="s">
        <v>32</v>
      </c>
      <c r="AX275" s="14" t="s">
        <v>84</v>
      </c>
      <c r="AY275" s="274" t="s">
        <v>125</v>
      </c>
    </row>
    <row r="276" s="2" customFormat="1" ht="16.5" customHeight="1">
      <c r="A276" s="38"/>
      <c r="B276" s="39"/>
      <c r="C276" s="286" t="s">
        <v>344</v>
      </c>
      <c r="D276" s="286" t="s">
        <v>237</v>
      </c>
      <c r="E276" s="287" t="s">
        <v>345</v>
      </c>
      <c r="F276" s="288" t="s">
        <v>346</v>
      </c>
      <c r="G276" s="289" t="s">
        <v>130</v>
      </c>
      <c r="H276" s="290">
        <v>275.73000000000002</v>
      </c>
      <c r="I276" s="291"/>
      <c r="J276" s="292">
        <f>ROUND(I276*H276,2)</f>
        <v>0</v>
      </c>
      <c r="K276" s="293"/>
      <c r="L276" s="294"/>
      <c r="M276" s="295" t="s">
        <v>1</v>
      </c>
      <c r="N276" s="296" t="s">
        <v>41</v>
      </c>
      <c r="O276" s="91"/>
      <c r="P276" s="246">
        <f>O276*H276</f>
        <v>0</v>
      </c>
      <c r="Q276" s="246">
        <v>0.13100000000000001</v>
      </c>
      <c r="R276" s="246">
        <f>Q276*H276</f>
        <v>36.120630000000006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186</v>
      </c>
      <c r="AT276" s="248" t="s">
        <v>237</v>
      </c>
      <c r="AU276" s="248" t="s">
        <v>86</v>
      </c>
      <c r="AY276" s="17" t="s">
        <v>125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84</v>
      </c>
      <c r="BK276" s="249">
        <f>ROUND(I276*H276,2)</f>
        <v>0</v>
      </c>
      <c r="BL276" s="17" t="s">
        <v>131</v>
      </c>
      <c r="BM276" s="248" t="s">
        <v>347</v>
      </c>
    </row>
    <row r="277" s="2" customFormat="1">
      <c r="A277" s="38"/>
      <c r="B277" s="39"/>
      <c r="C277" s="40"/>
      <c r="D277" s="250" t="s">
        <v>133</v>
      </c>
      <c r="E277" s="40"/>
      <c r="F277" s="251" t="s">
        <v>346</v>
      </c>
      <c r="G277" s="40"/>
      <c r="H277" s="40"/>
      <c r="I277" s="144"/>
      <c r="J277" s="40"/>
      <c r="K277" s="40"/>
      <c r="L277" s="44"/>
      <c r="M277" s="252"/>
      <c r="N277" s="25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133</v>
      </c>
      <c r="AU277" s="17" t="s">
        <v>86</v>
      </c>
    </row>
    <row r="278" s="14" customFormat="1">
      <c r="A278" s="14"/>
      <c r="B278" s="264"/>
      <c r="C278" s="265"/>
      <c r="D278" s="250" t="s">
        <v>135</v>
      </c>
      <c r="E278" s="266" t="s">
        <v>1</v>
      </c>
      <c r="F278" s="267" t="s">
        <v>348</v>
      </c>
      <c r="G278" s="265"/>
      <c r="H278" s="268">
        <v>275.73000000000002</v>
      </c>
      <c r="I278" s="269"/>
      <c r="J278" s="265"/>
      <c r="K278" s="265"/>
      <c r="L278" s="270"/>
      <c r="M278" s="271"/>
      <c r="N278" s="272"/>
      <c r="O278" s="272"/>
      <c r="P278" s="272"/>
      <c r="Q278" s="272"/>
      <c r="R278" s="272"/>
      <c r="S278" s="272"/>
      <c r="T278" s="27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4" t="s">
        <v>135</v>
      </c>
      <c r="AU278" s="274" t="s">
        <v>86</v>
      </c>
      <c r="AV278" s="14" t="s">
        <v>86</v>
      </c>
      <c r="AW278" s="14" t="s">
        <v>32</v>
      </c>
      <c r="AX278" s="14" t="s">
        <v>84</v>
      </c>
      <c r="AY278" s="274" t="s">
        <v>125</v>
      </c>
    </row>
    <row r="279" s="2" customFormat="1" ht="21.75" customHeight="1">
      <c r="A279" s="38"/>
      <c r="B279" s="39"/>
      <c r="C279" s="286" t="s">
        <v>349</v>
      </c>
      <c r="D279" s="286" t="s">
        <v>237</v>
      </c>
      <c r="E279" s="287" t="s">
        <v>350</v>
      </c>
      <c r="F279" s="288" t="s">
        <v>351</v>
      </c>
      <c r="G279" s="289" t="s">
        <v>130</v>
      </c>
      <c r="H279" s="290">
        <v>10.5</v>
      </c>
      <c r="I279" s="291"/>
      <c r="J279" s="292">
        <f>ROUND(I279*H279,2)</f>
        <v>0</v>
      </c>
      <c r="K279" s="293"/>
      <c r="L279" s="294"/>
      <c r="M279" s="295" t="s">
        <v>1</v>
      </c>
      <c r="N279" s="296" t="s">
        <v>41</v>
      </c>
      <c r="O279" s="91"/>
      <c r="P279" s="246">
        <f>O279*H279</f>
        <v>0</v>
      </c>
      <c r="Q279" s="246">
        <v>0.14999999999999999</v>
      </c>
      <c r="R279" s="246">
        <f>Q279*H279</f>
        <v>1.575</v>
      </c>
      <c r="S279" s="246">
        <v>0</v>
      </c>
      <c r="T279" s="24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8" t="s">
        <v>186</v>
      </c>
      <c r="AT279" s="248" t="s">
        <v>237</v>
      </c>
      <c r="AU279" s="248" t="s">
        <v>86</v>
      </c>
      <c r="AY279" s="17" t="s">
        <v>125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7" t="s">
        <v>84</v>
      </c>
      <c r="BK279" s="249">
        <f>ROUND(I279*H279,2)</f>
        <v>0</v>
      </c>
      <c r="BL279" s="17" t="s">
        <v>131</v>
      </c>
      <c r="BM279" s="248" t="s">
        <v>352</v>
      </c>
    </row>
    <row r="280" s="2" customFormat="1">
      <c r="A280" s="38"/>
      <c r="B280" s="39"/>
      <c r="C280" s="40"/>
      <c r="D280" s="250" t="s">
        <v>133</v>
      </c>
      <c r="E280" s="40"/>
      <c r="F280" s="251" t="s">
        <v>353</v>
      </c>
      <c r="G280" s="40"/>
      <c r="H280" s="40"/>
      <c r="I280" s="144"/>
      <c r="J280" s="40"/>
      <c r="K280" s="40"/>
      <c r="L280" s="44"/>
      <c r="M280" s="252"/>
      <c r="N280" s="25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133</v>
      </c>
      <c r="AU280" s="17" t="s">
        <v>86</v>
      </c>
    </row>
    <row r="281" s="14" customFormat="1">
      <c r="A281" s="14"/>
      <c r="B281" s="264"/>
      <c r="C281" s="265"/>
      <c r="D281" s="250" t="s">
        <v>135</v>
      </c>
      <c r="E281" s="266" t="s">
        <v>1</v>
      </c>
      <c r="F281" s="267" t="s">
        <v>354</v>
      </c>
      <c r="G281" s="265"/>
      <c r="H281" s="268">
        <v>10.5</v>
      </c>
      <c r="I281" s="269"/>
      <c r="J281" s="265"/>
      <c r="K281" s="265"/>
      <c r="L281" s="270"/>
      <c r="M281" s="271"/>
      <c r="N281" s="272"/>
      <c r="O281" s="272"/>
      <c r="P281" s="272"/>
      <c r="Q281" s="272"/>
      <c r="R281" s="272"/>
      <c r="S281" s="272"/>
      <c r="T281" s="27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4" t="s">
        <v>135</v>
      </c>
      <c r="AU281" s="274" t="s">
        <v>86</v>
      </c>
      <c r="AV281" s="14" t="s">
        <v>86</v>
      </c>
      <c r="AW281" s="14" t="s">
        <v>32</v>
      </c>
      <c r="AX281" s="14" t="s">
        <v>84</v>
      </c>
      <c r="AY281" s="274" t="s">
        <v>125</v>
      </c>
    </row>
    <row r="282" s="2" customFormat="1" ht="33" customHeight="1">
      <c r="A282" s="38"/>
      <c r="B282" s="39"/>
      <c r="C282" s="236" t="s">
        <v>355</v>
      </c>
      <c r="D282" s="236" t="s">
        <v>127</v>
      </c>
      <c r="E282" s="237" t="s">
        <v>356</v>
      </c>
      <c r="F282" s="238" t="s">
        <v>357</v>
      </c>
      <c r="G282" s="239" t="s">
        <v>130</v>
      </c>
      <c r="H282" s="240">
        <v>10</v>
      </c>
      <c r="I282" s="241"/>
      <c r="J282" s="242">
        <f>ROUND(I282*H282,2)</f>
        <v>0</v>
      </c>
      <c r="K282" s="243"/>
      <c r="L282" s="44"/>
      <c r="M282" s="244" t="s">
        <v>1</v>
      </c>
      <c r="N282" s="245" t="s">
        <v>41</v>
      </c>
      <c r="O282" s="91"/>
      <c r="P282" s="246">
        <f>O282*H282</f>
        <v>0</v>
      </c>
      <c r="Q282" s="246">
        <v>0</v>
      </c>
      <c r="R282" s="246">
        <f>Q282*H282</f>
        <v>0</v>
      </c>
      <c r="S282" s="246">
        <v>0</v>
      </c>
      <c r="T282" s="24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8" t="s">
        <v>131</v>
      </c>
      <c r="AT282" s="248" t="s">
        <v>127</v>
      </c>
      <c r="AU282" s="248" t="s">
        <v>86</v>
      </c>
      <c r="AY282" s="17" t="s">
        <v>125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17" t="s">
        <v>84</v>
      </c>
      <c r="BK282" s="249">
        <f>ROUND(I282*H282,2)</f>
        <v>0</v>
      </c>
      <c r="BL282" s="17" t="s">
        <v>131</v>
      </c>
      <c r="BM282" s="248" t="s">
        <v>358</v>
      </c>
    </row>
    <row r="283" s="2" customFormat="1">
      <c r="A283" s="38"/>
      <c r="B283" s="39"/>
      <c r="C283" s="40"/>
      <c r="D283" s="250" t="s">
        <v>133</v>
      </c>
      <c r="E283" s="40"/>
      <c r="F283" s="251" t="s">
        <v>359</v>
      </c>
      <c r="G283" s="40"/>
      <c r="H283" s="40"/>
      <c r="I283" s="144"/>
      <c r="J283" s="40"/>
      <c r="K283" s="40"/>
      <c r="L283" s="44"/>
      <c r="M283" s="252"/>
      <c r="N283" s="25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133</v>
      </c>
      <c r="AU283" s="17" t="s">
        <v>86</v>
      </c>
    </row>
    <row r="284" s="2" customFormat="1" ht="21.75" customHeight="1">
      <c r="A284" s="38"/>
      <c r="B284" s="39"/>
      <c r="C284" s="236" t="s">
        <v>360</v>
      </c>
      <c r="D284" s="236" t="s">
        <v>127</v>
      </c>
      <c r="E284" s="237" t="s">
        <v>361</v>
      </c>
      <c r="F284" s="238" t="s">
        <v>362</v>
      </c>
      <c r="G284" s="239" t="s">
        <v>130</v>
      </c>
      <c r="H284" s="240">
        <v>106</v>
      </c>
      <c r="I284" s="241"/>
      <c r="J284" s="242">
        <f>ROUND(I284*H284,2)</f>
        <v>0</v>
      </c>
      <c r="K284" s="243"/>
      <c r="L284" s="44"/>
      <c r="M284" s="244" t="s">
        <v>1</v>
      </c>
      <c r="N284" s="245" t="s">
        <v>41</v>
      </c>
      <c r="O284" s="91"/>
      <c r="P284" s="246">
        <f>O284*H284</f>
        <v>0</v>
      </c>
      <c r="Q284" s="246">
        <v>0.10362</v>
      </c>
      <c r="R284" s="246">
        <f>Q284*H284</f>
        <v>10.98372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131</v>
      </c>
      <c r="AT284" s="248" t="s">
        <v>127</v>
      </c>
      <c r="AU284" s="248" t="s">
        <v>86</v>
      </c>
      <c r="AY284" s="17" t="s">
        <v>125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84</v>
      </c>
      <c r="BK284" s="249">
        <f>ROUND(I284*H284,2)</f>
        <v>0</v>
      </c>
      <c r="BL284" s="17" t="s">
        <v>131</v>
      </c>
      <c r="BM284" s="248" t="s">
        <v>363</v>
      </c>
    </row>
    <row r="285" s="2" customFormat="1">
      <c r="A285" s="38"/>
      <c r="B285" s="39"/>
      <c r="C285" s="40"/>
      <c r="D285" s="250" t="s">
        <v>133</v>
      </c>
      <c r="E285" s="40"/>
      <c r="F285" s="251" t="s">
        <v>364</v>
      </c>
      <c r="G285" s="40"/>
      <c r="H285" s="40"/>
      <c r="I285" s="144"/>
      <c r="J285" s="40"/>
      <c r="K285" s="40"/>
      <c r="L285" s="44"/>
      <c r="M285" s="252"/>
      <c r="N285" s="25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133</v>
      </c>
      <c r="AU285" s="17" t="s">
        <v>86</v>
      </c>
    </row>
    <row r="286" s="13" customFormat="1">
      <c r="A286" s="13"/>
      <c r="B286" s="254"/>
      <c r="C286" s="255"/>
      <c r="D286" s="250" t="s">
        <v>135</v>
      </c>
      <c r="E286" s="256" t="s">
        <v>1</v>
      </c>
      <c r="F286" s="257" t="s">
        <v>365</v>
      </c>
      <c r="G286" s="255"/>
      <c r="H286" s="256" t="s">
        <v>1</v>
      </c>
      <c r="I286" s="258"/>
      <c r="J286" s="255"/>
      <c r="K286" s="255"/>
      <c r="L286" s="259"/>
      <c r="M286" s="260"/>
      <c r="N286" s="261"/>
      <c r="O286" s="261"/>
      <c r="P286" s="261"/>
      <c r="Q286" s="261"/>
      <c r="R286" s="261"/>
      <c r="S286" s="261"/>
      <c r="T286" s="26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3" t="s">
        <v>135</v>
      </c>
      <c r="AU286" s="263" t="s">
        <v>86</v>
      </c>
      <c r="AV286" s="13" t="s">
        <v>84</v>
      </c>
      <c r="AW286" s="13" t="s">
        <v>32</v>
      </c>
      <c r="AX286" s="13" t="s">
        <v>76</v>
      </c>
      <c r="AY286" s="263" t="s">
        <v>125</v>
      </c>
    </row>
    <row r="287" s="14" customFormat="1">
      <c r="A287" s="14"/>
      <c r="B287" s="264"/>
      <c r="C287" s="265"/>
      <c r="D287" s="250" t="s">
        <v>135</v>
      </c>
      <c r="E287" s="266" t="s">
        <v>1</v>
      </c>
      <c r="F287" s="267" t="s">
        <v>155</v>
      </c>
      <c r="G287" s="265"/>
      <c r="H287" s="268">
        <v>106</v>
      </c>
      <c r="I287" s="269"/>
      <c r="J287" s="265"/>
      <c r="K287" s="265"/>
      <c r="L287" s="270"/>
      <c r="M287" s="271"/>
      <c r="N287" s="272"/>
      <c r="O287" s="272"/>
      <c r="P287" s="272"/>
      <c r="Q287" s="272"/>
      <c r="R287" s="272"/>
      <c r="S287" s="272"/>
      <c r="T287" s="27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4" t="s">
        <v>135</v>
      </c>
      <c r="AU287" s="274" t="s">
        <v>86</v>
      </c>
      <c r="AV287" s="14" t="s">
        <v>86</v>
      </c>
      <c r="AW287" s="14" t="s">
        <v>32</v>
      </c>
      <c r="AX287" s="14" t="s">
        <v>84</v>
      </c>
      <c r="AY287" s="274" t="s">
        <v>125</v>
      </c>
    </row>
    <row r="288" s="2" customFormat="1" ht="16.5" customHeight="1">
      <c r="A288" s="38"/>
      <c r="B288" s="39"/>
      <c r="C288" s="286" t="s">
        <v>366</v>
      </c>
      <c r="D288" s="286" t="s">
        <v>237</v>
      </c>
      <c r="E288" s="287" t="s">
        <v>367</v>
      </c>
      <c r="F288" s="288" t="s">
        <v>368</v>
      </c>
      <c r="G288" s="289" t="s">
        <v>130</v>
      </c>
      <c r="H288" s="290">
        <v>81.900000000000006</v>
      </c>
      <c r="I288" s="291"/>
      <c r="J288" s="292">
        <f>ROUND(I288*H288,2)</f>
        <v>0</v>
      </c>
      <c r="K288" s="293"/>
      <c r="L288" s="294"/>
      <c r="M288" s="295" t="s">
        <v>1</v>
      </c>
      <c r="N288" s="296" t="s">
        <v>41</v>
      </c>
      <c r="O288" s="91"/>
      <c r="P288" s="246">
        <f>O288*H288</f>
        <v>0</v>
      </c>
      <c r="Q288" s="246">
        <v>0.17599999999999999</v>
      </c>
      <c r="R288" s="246">
        <f>Q288*H288</f>
        <v>14.414400000000001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186</v>
      </c>
      <c r="AT288" s="248" t="s">
        <v>237</v>
      </c>
      <c r="AU288" s="248" t="s">
        <v>86</v>
      </c>
      <c r="AY288" s="17" t="s">
        <v>125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84</v>
      </c>
      <c r="BK288" s="249">
        <f>ROUND(I288*H288,2)</f>
        <v>0</v>
      </c>
      <c r="BL288" s="17" t="s">
        <v>131</v>
      </c>
      <c r="BM288" s="248" t="s">
        <v>369</v>
      </c>
    </row>
    <row r="289" s="2" customFormat="1">
      <c r="A289" s="38"/>
      <c r="B289" s="39"/>
      <c r="C289" s="40"/>
      <c r="D289" s="250" t="s">
        <v>133</v>
      </c>
      <c r="E289" s="40"/>
      <c r="F289" s="251" t="s">
        <v>368</v>
      </c>
      <c r="G289" s="40"/>
      <c r="H289" s="40"/>
      <c r="I289" s="144"/>
      <c r="J289" s="40"/>
      <c r="K289" s="40"/>
      <c r="L289" s="44"/>
      <c r="M289" s="252"/>
      <c r="N289" s="25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133</v>
      </c>
      <c r="AU289" s="17" t="s">
        <v>86</v>
      </c>
    </row>
    <row r="290" s="13" customFormat="1">
      <c r="A290" s="13"/>
      <c r="B290" s="254"/>
      <c r="C290" s="255"/>
      <c r="D290" s="250" t="s">
        <v>135</v>
      </c>
      <c r="E290" s="256" t="s">
        <v>1</v>
      </c>
      <c r="F290" s="257" t="s">
        <v>370</v>
      </c>
      <c r="G290" s="255"/>
      <c r="H290" s="256" t="s">
        <v>1</v>
      </c>
      <c r="I290" s="258"/>
      <c r="J290" s="255"/>
      <c r="K290" s="255"/>
      <c r="L290" s="259"/>
      <c r="M290" s="260"/>
      <c r="N290" s="261"/>
      <c r="O290" s="261"/>
      <c r="P290" s="261"/>
      <c r="Q290" s="261"/>
      <c r="R290" s="261"/>
      <c r="S290" s="261"/>
      <c r="T290" s="26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3" t="s">
        <v>135</v>
      </c>
      <c r="AU290" s="263" t="s">
        <v>86</v>
      </c>
      <c r="AV290" s="13" t="s">
        <v>84</v>
      </c>
      <c r="AW290" s="13" t="s">
        <v>32</v>
      </c>
      <c r="AX290" s="13" t="s">
        <v>76</v>
      </c>
      <c r="AY290" s="263" t="s">
        <v>125</v>
      </c>
    </row>
    <row r="291" s="14" customFormat="1">
      <c r="A291" s="14"/>
      <c r="B291" s="264"/>
      <c r="C291" s="265"/>
      <c r="D291" s="250" t="s">
        <v>135</v>
      </c>
      <c r="E291" s="266" t="s">
        <v>1</v>
      </c>
      <c r="F291" s="267" t="s">
        <v>371</v>
      </c>
      <c r="G291" s="265"/>
      <c r="H291" s="268">
        <v>81.900000000000006</v>
      </c>
      <c r="I291" s="269"/>
      <c r="J291" s="265"/>
      <c r="K291" s="265"/>
      <c r="L291" s="270"/>
      <c r="M291" s="271"/>
      <c r="N291" s="272"/>
      <c r="O291" s="272"/>
      <c r="P291" s="272"/>
      <c r="Q291" s="272"/>
      <c r="R291" s="272"/>
      <c r="S291" s="272"/>
      <c r="T291" s="27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4" t="s">
        <v>135</v>
      </c>
      <c r="AU291" s="274" t="s">
        <v>86</v>
      </c>
      <c r="AV291" s="14" t="s">
        <v>86</v>
      </c>
      <c r="AW291" s="14" t="s">
        <v>32</v>
      </c>
      <c r="AX291" s="14" t="s">
        <v>84</v>
      </c>
      <c r="AY291" s="274" t="s">
        <v>125</v>
      </c>
    </row>
    <row r="292" s="2" customFormat="1" ht="21.75" customHeight="1">
      <c r="A292" s="38"/>
      <c r="B292" s="39"/>
      <c r="C292" s="236" t="s">
        <v>372</v>
      </c>
      <c r="D292" s="236" t="s">
        <v>127</v>
      </c>
      <c r="E292" s="237" t="s">
        <v>373</v>
      </c>
      <c r="F292" s="238" t="s">
        <v>374</v>
      </c>
      <c r="G292" s="239" t="s">
        <v>130</v>
      </c>
      <c r="H292" s="240">
        <v>28</v>
      </c>
      <c r="I292" s="241"/>
      <c r="J292" s="242">
        <f>ROUND(I292*H292,2)</f>
        <v>0</v>
      </c>
      <c r="K292" s="243"/>
      <c r="L292" s="44"/>
      <c r="M292" s="244" t="s">
        <v>1</v>
      </c>
      <c r="N292" s="245" t="s">
        <v>41</v>
      </c>
      <c r="O292" s="91"/>
      <c r="P292" s="246">
        <f>O292*H292</f>
        <v>0</v>
      </c>
      <c r="Q292" s="246">
        <v>0</v>
      </c>
      <c r="R292" s="246">
        <f>Q292*H292</f>
        <v>0</v>
      </c>
      <c r="S292" s="246">
        <v>0</v>
      </c>
      <c r="T292" s="24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8" t="s">
        <v>131</v>
      </c>
      <c r="AT292" s="248" t="s">
        <v>127</v>
      </c>
      <c r="AU292" s="248" t="s">
        <v>86</v>
      </c>
      <c r="AY292" s="17" t="s">
        <v>125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7" t="s">
        <v>84</v>
      </c>
      <c r="BK292" s="249">
        <f>ROUND(I292*H292,2)</f>
        <v>0</v>
      </c>
      <c r="BL292" s="17" t="s">
        <v>131</v>
      </c>
      <c r="BM292" s="248" t="s">
        <v>375</v>
      </c>
    </row>
    <row r="293" s="2" customFormat="1">
      <c r="A293" s="38"/>
      <c r="B293" s="39"/>
      <c r="C293" s="40"/>
      <c r="D293" s="250" t="s">
        <v>133</v>
      </c>
      <c r="E293" s="40"/>
      <c r="F293" s="251" t="s">
        <v>376</v>
      </c>
      <c r="G293" s="40"/>
      <c r="H293" s="40"/>
      <c r="I293" s="144"/>
      <c r="J293" s="40"/>
      <c r="K293" s="40"/>
      <c r="L293" s="44"/>
      <c r="M293" s="252"/>
      <c r="N293" s="25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133</v>
      </c>
      <c r="AU293" s="17" t="s">
        <v>86</v>
      </c>
    </row>
    <row r="294" s="14" customFormat="1">
      <c r="A294" s="14"/>
      <c r="B294" s="264"/>
      <c r="C294" s="265"/>
      <c r="D294" s="250" t="s">
        <v>135</v>
      </c>
      <c r="E294" s="266" t="s">
        <v>1</v>
      </c>
      <c r="F294" s="267" t="s">
        <v>314</v>
      </c>
      <c r="G294" s="265"/>
      <c r="H294" s="268">
        <v>28</v>
      </c>
      <c r="I294" s="269"/>
      <c r="J294" s="265"/>
      <c r="K294" s="265"/>
      <c r="L294" s="270"/>
      <c r="M294" s="271"/>
      <c r="N294" s="272"/>
      <c r="O294" s="272"/>
      <c r="P294" s="272"/>
      <c r="Q294" s="272"/>
      <c r="R294" s="272"/>
      <c r="S294" s="272"/>
      <c r="T294" s="27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4" t="s">
        <v>135</v>
      </c>
      <c r="AU294" s="274" t="s">
        <v>86</v>
      </c>
      <c r="AV294" s="14" t="s">
        <v>86</v>
      </c>
      <c r="AW294" s="14" t="s">
        <v>32</v>
      </c>
      <c r="AX294" s="14" t="s">
        <v>84</v>
      </c>
      <c r="AY294" s="274" t="s">
        <v>125</v>
      </c>
    </row>
    <row r="295" s="2" customFormat="1" ht="21.75" customHeight="1">
      <c r="A295" s="38"/>
      <c r="B295" s="39"/>
      <c r="C295" s="236" t="s">
        <v>377</v>
      </c>
      <c r="D295" s="236" t="s">
        <v>127</v>
      </c>
      <c r="E295" s="237" t="s">
        <v>378</v>
      </c>
      <c r="F295" s="238" t="s">
        <v>379</v>
      </c>
      <c r="G295" s="239" t="s">
        <v>130</v>
      </c>
      <c r="H295" s="240">
        <v>9.2400000000000002</v>
      </c>
      <c r="I295" s="241"/>
      <c r="J295" s="242">
        <f>ROUND(I295*H295,2)</f>
        <v>0</v>
      </c>
      <c r="K295" s="243"/>
      <c r="L295" s="44"/>
      <c r="M295" s="244" t="s">
        <v>1</v>
      </c>
      <c r="N295" s="245" t="s">
        <v>41</v>
      </c>
      <c r="O295" s="91"/>
      <c r="P295" s="246">
        <f>O295*H295</f>
        <v>0</v>
      </c>
      <c r="Q295" s="246">
        <v>0.14610000000000001</v>
      </c>
      <c r="R295" s="246">
        <f>Q295*H295</f>
        <v>1.3499640000000002</v>
      </c>
      <c r="S295" s="246">
        <v>0</v>
      </c>
      <c r="T295" s="24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8" t="s">
        <v>131</v>
      </c>
      <c r="AT295" s="248" t="s">
        <v>127</v>
      </c>
      <c r="AU295" s="248" t="s">
        <v>86</v>
      </c>
      <c r="AY295" s="17" t="s">
        <v>125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7" t="s">
        <v>84</v>
      </c>
      <c r="BK295" s="249">
        <f>ROUND(I295*H295,2)</f>
        <v>0</v>
      </c>
      <c r="BL295" s="17" t="s">
        <v>131</v>
      </c>
      <c r="BM295" s="248" t="s">
        <v>380</v>
      </c>
    </row>
    <row r="296" s="2" customFormat="1">
      <c r="A296" s="38"/>
      <c r="B296" s="39"/>
      <c r="C296" s="40"/>
      <c r="D296" s="250" t="s">
        <v>133</v>
      </c>
      <c r="E296" s="40"/>
      <c r="F296" s="251" t="s">
        <v>381</v>
      </c>
      <c r="G296" s="40"/>
      <c r="H296" s="40"/>
      <c r="I296" s="144"/>
      <c r="J296" s="40"/>
      <c r="K296" s="40"/>
      <c r="L296" s="44"/>
      <c r="M296" s="252"/>
      <c r="N296" s="25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133</v>
      </c>
      <c r="AU296" s="17" t="s">
        <v>86</v>
      </c>
    </row>
    <row r="297" s="13" customFormat="1">
      <c r="A297" s="13"/>
      <c r="B297" s="254"/>
      <c r="C297" s="255"/>
      <c r="D297" s="250" t="s">
        <v>135</v>
      </c>
      <c r="E297" s="256" t="s">
        <v>1</v>
      </c>
      <c r="F297" s="257" t="s">
        <v>382</v>
      </c>
      <c r="G297" s="255"/>
      <c r="H297" s="256" t="s">
        <v>1</v>
      </c>
      <c r="I297" s="258"/>
      <c r="J297" s="255"/>
      <c r="K297" s="255"/>
      <c r="L297" s="259"/>
      <c r="M297" s="260"/>
      <c r="N297" s="261"/>
      <c r="O297" s="261"/>
      <c r="P297" s="261"/>
      <c r="Q297" s="261"/>
      <c r="R297" s="261"/>
      <c r="S297" s="261"/>
      <c r="T297" s="26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3" t="s">
        <v>135</v>
      </c>
      <c r="AU297" s="263" t="s">
        <v>86</v>
      </c>
      <c r="AV297" s="13" t="s">
        <v>84</v>
      </c>
      <c r="AW297" s="13" t="s">
        <v>32</v>
      </c>
      <c r="AX297" s="13" t="s">
        <v>76</v>
      </c>
      <c r="AY297" s="263" t="s">
        <v>125</v>
      </c>
    </row>
    <row r="298" s="14" customFormat="1">
      <c r="A298" s="14"/>
      <c r="B298" s="264"/>
      <c r="C298" s="265"/>
      <c r="D298" s="250" t="s">
        <v>135</v>
      </c>
      <c r="E298" s="266" t="s">
        <v>1</v>
      </c>
      <c r="F298" s="267" t="s">
        <v>383</v>
      </c>
      <c r="G298" s="265"/>
      <c r="H298" s="268">
        <v>9.2400000000000002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4" t="s">
        <v>135</v>
      </c>
      <c r="AU298" s="274" t="s">
        <v>86</v>
      </c>
      <c r="AV298" s="14" t="s">
        <v>86</v>
      </c>
      <c r="AW298" s="14" t="s">
        <v>32</v>
      </c>
      <c r="AX298" s="14" t="s">
        <v>84</v>
      </c>
      <c r="AY298" s="274" t="s">
        <v>125</v>
      </c>
    </row>
    <row r="299" s="2" customFormat="1" ht="21.75" customHeight="1">
      <c r="A299" s="38"/>
      <c r="B299" s="39"/>
      <c r="C299" s="286" t="s">
        <v>384</v>
      </c>
      <c r="D299" s="286" t="s">
        <v>237</v>
      </c>
      <c r="E299" s="287" t="s">
        <v>385</v>
      </c>
      <c r="F299" s="288" t="s">
        <v>386</v>
      </c>
      <c r="G299" s="289" t="s">
        <v>176</v>
      </c>
      <c r="H299" s="290">
        <v>24.254999999999999</v>
      </c>
      <c r="I299" s="291"/>
      <c r="J299" s="292">
        <f>ROUND(I299*H299,2)</f>
        <v>0</v>
      </c>
      <c r="K299" s="293"/>
      <c r="L299" s="294"/>
      <c r="M299" s="295" t="s">
        <v>1</v>
      </c>
      <c r="N299" s="296" t="s">
        <v>41</v>
      </c>
      <c r="O299" s="91"/>
      <c r="P299" s="246">
        <f>O299*H299</f>
        <v>0</v>
      </c>
      <c r="Q299" s="246">
        <v>0.10000000000000001</v>
      </c>
      <c r="R299" s="246">
        <f>Q299*H299</f>
        <v>2.4255</v>
      </c>
      <c r="S299" s="246">
        <v>0</v>
      </c>
      <c r="T299" s="24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8" t="s">
        <v>186</v>
      </c>
      <c r="AT299" s="248" t="s">
        <v>237</v>
      </c>
      <c r="AU299" s="248" t="s">
        <v>86</v>
      </c>
      <c r="AY299" s="17" t="s">
        <v>125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84</v>
      </c>
      <c r="BK299" s="249">
        <f>ROUND(I299*H299,2)</f>
        <v>0</v>
      </c>
      <c r="BL299" s="17" t="s">
        <v>131</v>
      </c>
      <c r="BM299" s="248" t="s">
        <v>387</v>
      </c>
    </row>
    <row r="300" s="2" customFormat="1">
      <c r="A300" s="38"/>
      <c r="B300" s="39"/>
      <c r="C300" s="40"/>
      <c r="D300" s="250" t="s">
        <v>133</v>
      </c>
      <c r="E300" s="40"/>
      <c r="F300" s="251" t="s">
        <v>386</v>
      </c>
      <c r="G300" s="40"/>
      <c r="H300" s="40"/>
      <c r="I300" s="144"/>
      <c r="J300" s="40"/>
      <c r="K300" s="40"/>
      <c r="L300" s="44"/>
      <c r="M300" s="252"/>
      <c r="N300" s="25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133</v>
      </c>
      <c r="AU300" s="17" t="s">
        <v>86</v>
      </c>
    </row>
    <row r="301" s="13" customFormat="1">
      <c r="A301" s="13"/>
      <c r="B301" s="254"/>
      <c r="C301" s="255"/>
      <c r="D301" s="250" t="s">
        <v>135</v>
      </c>
      <c r="E301" s="256" t="s">
        <v>1</v>
      </c>
      <c r="F301" s="257" t="s">
        <v>388</v>
      </c>
      <c r="G301" s="255"/>
      <c r="H301" s="256" t="s">
        <v>1</v>
      </c>
      <c r="I301" s="258"/>
      <c r="J301" s="255"/>
      <c r="K301" s="255"/>
      <c r="L301" s="259"/>
      <c r="M301" s="260"/>
      <c r="N301" s="261"/>
      <c r="O301" s="261"/>
      <c r="P301" s="261"/>
      <c r="Q301" s="261"/>
      <c r="R301" s="261"/>
      <c r="S301" s="261"/>
      <c r="T301" s="26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3" t="s">
        <v>135</v>
      </c>
      <c r="AU301" s="263" t="s">
        <v>86</v>
      </c>
      <c r="AV301" s="13" t="s">
        <v>84</v>
      </c>
      <c r="AW301" s="13" t="s">
        <v>32</v>
      </c>
      <c r="AX301" s="13" t="s">
        <v>76</v>
      </c>
      <c r="AY301" s="263" t="s">
        <v>125</v>
      </c>
    </row>
    <row r="302" s="14" customFormat="1">
      <c r="A302" s="14"/>
      <c r="B302" s="264"/>
      <c r="C302" s="265"/>
      <c r="D302" s="250" t="s">
        <v>135</v>
      </c>
      <c r="E302" s="266" t="s">
        <v>1</v>
      </c>
      <c r="F302" s="267" t="s">
        <v>389</v>
      </c>
      <c r="G302" s="265"/>
      <c r="H302" s="268">
        <v>24.254999999999999</v>
      </c>
      <c r="I302" s="269"/>
      <c r="J302" s="265"/>
      <c r="K302" s="265"/>
      <c r="L302" s="270"/>
      <c r="M302" s="271"/>
      <c r="N302" s="272"/>
      <c r="O302" s="272"/>
      <c r="P302" s="272"/>
      <c r="Q302" s="272"/>
      <c r="R302" s="272"/>
      <c r="S302" s="272"/>
      <c r="T302" s="27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4" t="s">
        <v>135</v>
      </c>
      <c r="AU302" s="274" t="s">
        <v>86</v>
      </c>
      <c r="AV302" s="14" t="s">
        <v>86</v>
      </c>
      <c r="AW302" s="14" t="s">
        <v>32</v>
      </c>
      <c r="AX302" s="14" t="s">
        <v>84</v>
      </c>
      <c r="AY302" s="274" t="s">
        <v>125</v>
      </c>
    </row>
    <row r="303" s="12" customFormat="1" ht="22.8" customHeight="1">
      <c r="A303" s="12"/>
      <c r="B303" s="220"/>
      <c r="C303" s="221"/>
      <c r="D303" s="222" t="s">
        <v>75</v>
      </c>
      <c r="E303" s="234" t="s">
        <v>173</v>
      </c>
      <c r="F303" s="234" t="s">
        <v>390</v>
      </c>
      <c r="G303" s="221"/>
      <c r="H303" s="221"/>
      <c r="I303" s="224"/>
      <c r="J303" s="235">
        <f>BK303</f>
        <v>0</v>
      </c>
      <c r="K303" s="221"/>
      <c r="L303" s="226"/>
      <c r="M303" s="227"/>
      <c r="N303" s="228"/>
      <c r="O303" s="228"/>
      <c r="P303" s="229">
        <f>SUM(P304:P305)</f>
        <v>0</v>
      </c>
      <c r="Q303" s="228"/>
      <c r="R303" s="229">
        <f>SUM(R304:R305)</f>
        <v>10.567452500000002</v>
      </c>
      <c r="S303" s="228"/>
      <c r="T303" s="230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31" t="s">
        <v>84</v>
      </c>
      <c r="AT303" s="232" t="s">
        <v>75</v>
      </c>
      <c r="AU303" s="232" t="s">
        <v>84</v>
      </c>
      <c r="AY303" s="231" t="s">
        <v>125</v>
      </c>
      <c r="BK303" s="233">
        <f>SUM(BK304:BK305)</f>
        <v>0</v>
      </c>
    </row>
    <row r="304" s="2" customFormat="1" ht="21.75" customHeight="1">
      <c r="A304" s="38"/>
      <c r="B304" s="39"/>
      <c r="C304" s="236" t="s">
        <v>391</v>
      </c>
      <c r="D304" s="236" t="s">
        <v>127</v>
      </c>
      <c r="E304" s="237" t="s">
        <v>392</v>
      </c>
      <c r="F304" s="238" t="s">
        <v>393</v>
      </c>
      <c r="G304" s="239" t="s">
        <v>176</v>
      </c>
      <c r="H304" s="240">
        <v>81.950000000000003</v>
      </c>
      <c r="I304" s="241"/>
      <c r="J304" s="242">
        <f>ROUND(I304*H304,2)</f>
        <v>0</v>
      </c>
      <c r="K304" s="243"/>
      <c r="L304" s="44"/>
      <c r="M304" s="244" t="s">
        <v>1</v>
      </c>
      <c r="N304" s="245" t="s">
        <v>41</v>
      </c>
      <c r="O304" s="91"/>
      <c r="P304" s="246">
        <f>O304*H304</f>
        <v>0</v>
      </c>
      <c r="Q304" s="246">
        <v>0.12895000000000001</v>
      </c>
      <c r="R304" s="246">
        <f>Q304*H304</f>
        <v>10.567452500000002</v>
      </c>
      <c r="S304" s="246">
        <v>0</v>
      </c>
      <c r="T304" s="24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8" t="s">
        <v>131</v>
      </c>
      <c r="AT304" s="248" t="s">
        <v>127</v>
      </c>
      <c r="AU304" s="248" t="s">
        <v>86</v>
      </c>
      <c r="AY304" s="17" t="s">
        <v>125</v>
      </c>
      <c r="BE304" s="249">
        <f>IF(N304="základní",J304,0)</f>
        <v>0</v>
      </c>
      <c r="BF304" s="249">
        <f>IF(N304="snížená",J304,0)</f>
        <v>0</v>
      </c>
      <c r="BG304" s="249">
        <f>IF(N304="zákl. přenesená",J304,0)</f>
        <v>0</v>
      </c>
      <c r="BH304" s="249">
        <f>IF(N304="sníž. přenesená",J304,0)</f>
        <v>0</v>
      </c>
      <c r="BI304" s="249">
        <f>IF(N304="nulová",J304,0)</f>
        <v>0</v>
      </c>
      <c r="BJ304" s="17" t="s">
        <v>84</v>
      </c>
      <c r="BK304" s="249">
        <f>ROUND(I304*H304,2)</f>
        <v>0</v>
      </c>
      <c r="BL304" s="17" t="s">
        <v>131</v>
      </c>
      <c r="BM304" s="248" t="s">
        <v>394</v>
      </c>
    </row>
    <row r="305" s="2" customFormat="1">
      <c r="A305" s="38"/>
      <c r="B305" s="39"/>
      <c r="C305" s="40"/>
      <c r="D305" s="250" t="s">
        <v>133</v>
      </c>
      <c r="E305" s="40"/>
      <c r="F305" s="251" t="s">
        <v>395</v>
      </c>
      <c r="G305" s="40"/>
      <c r="H305" s="40"/>
      <c r="I305" s="144"/>
      <c r="J305" s="40"/>
      <c r="K305" s="40"/>
      <c r="L305" s="44"/>
      <c r="M305" s="252"/>
      <c r="N305" s="25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133</v>
      </c>
      <c r="AU305" s="17" t="s">
        <v>86</v>
      </c>
    </row>
    <row r="306" s="12" customFormat="1" ht="22.8" customHeight="1">
      <c r="A306" s="12"/>
      <c r="B306" s="220"/>
      <c r="C306" s="221"/>
      <c r="D306" s="222" t="s">
        <v>75</v>
      </c>
      <c r="E306" s="234" t="s">
        <v>186</v>
      </c>
      <c r="F306" s="234" t="s">
        <v>396</v>
      </c>
      <c r="G306" s="221"/>
      <c r="H306" s="221"/>
      <c r="I306" s="224"/>
      <c r="J306" s="235">
        <f>BK306</f>
        <v>0</v>
      </c>
      <c r="K306" s="221"/>
      <c r="L306" s="226"/>
      <c r="M306" s="227"/>
      <c r="N306" s="228"/>
      <c r="O306" s="228"/>
      <c r="P306" s="229">
        <f>SUM(P307:P365)</f>
        <v>0</v>
      </c>
      <c r="Q306" s="228"/>
      <c r="R306" s="229">
        <f>SUM(R307:R365)</f>
        <v>10.07508</v>
      </c>
      <c r="S306" s="228"/>
      <c r="T306" s="230">
        <f>SUM(T307:T365)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31" t="s">
        <v>84</v>
      </c>
      <c r="AT306" s="232" t="s">
        <v>75</v>
      </c>
      <c r="AU306" s="232" t="s">
        <v>84</v>
      </c>
      <c r="AY306" s="231" t="s">
        <v>125</v>
      </c>
      <c r="BK306" s="233">
        <f>SUM(BK307:BK365)</f>
        <v>0</v>
      </c>
    </row>
    <row r="307" s="2" customFormat="1" ht="16.5" customHeight="1">
      <c r="A307" s="38"/>
      <c r="B307" s="39"/>
      <c r="C307" s="236" t="s">
        <v>397</v>
      </c>
      <c r="D307" s="236" t="s">
        <v>127</v>
      </c>
      <c r="E307" s="237" t="s">
        <v>398</v>
      </c>
      <c r="F307" s="238" t="s">
        <v>399</v>
      </c>
      <c r="G307" s="239" t="s">
        <v>400</v>
      </c>
      <c r="H307" s="240">
        <v>2</v>
      </c>
      <c r="I307" s="241"/>
      <c r="J307" s="242">
        <f>ROUND(I307*H307,2)</f>
        <v>0</v>
      </c>
      <c r="K307" s="243"/>
      <c r="L307" s="44"/>
      <c r="M307" s="244" t="s">
        <v>1</v>
      </c>
      <c r="N307" s="245" t="s">
        <v>41</v>
      </c>
      <c r="O307" s="91"/>
      <c r="P307" s="246">
        <f>O307*H307</f>
        <v>0</v>
      </c>
      <c r="Q307" s="246">
        <v>0.0031800000000000001</v>
      </c>
      <c r="R307" s="246">
        <f>Q307*H307</f>
        <v>0.0063600000000000002</v>
      </c>
      <c r="S307" s="246">
        <v>0</v>
      </c>
      <c r="T307" s="24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8" t="s">
        <v>131</v>
      </c>
      <c r="AT307" s="248" t="s">
        <v>127</v>
      </c>
      <c r="AU307" s="248" t="s">
        <v>86</v>
      </c>
      <c r="AY307" s="17" t="s">
        <v>125</v>
      </c>
      <c r="BE307" s="249">
        <f>IF(N307="základní",J307,0)</f>
        <v>0</v>
      </c>
      <c r="BF307" s="249">
        <f>IF(N307="snížená",J307,0)</f>
        <v>0</v>
      </c>
      <c r="BG307" s="249">
        <f>IF(N307="zákl. přenesená",J307,0)</f>
        <v>0</v>
      </c>
      <c r="BH307" s="249">
        <f>IF(N307="sníž. přenesená",J307,0)</f>
        <v>0</v>
      </c>
      <c r="BI307" s="249">
        <f>IF(N307="nulová",J307,0)</f>
        <v>0</v>
      </c>
      <c r="BJ307" s="17" t="s">
        <v>84</v>
      </c>
      <c r="BK307" s="249">
        <f>ROUND(I307*H307,2)</f>
        <v>0</v>
      </c>
      <c r="BL307" s="17" t="s">
        <v>131</v>
      </c>
      <c r="BM307" s="248" t="s">
        <v>401</v>
      </c>
    </row>
    <row r="308" s="2" customFormat="1">
      <c r="A308" s="38"/>
      <c r="B308" s="39"/>
      <c r="C308" s="40"/>
      <c r="D308" s="250" t="s">
        <v>133</v>
      </c>
      <c r="E308" s="40"/>
      <c r="F308" s="251" t="s">
        <v>402</v>
      </c>
      <c r="G308" s="40"/>
      <c r="H308" s="40"/>
      <c r="I308" s="144"/>
      <c r="J308" s="40"/>
      <c r="K308" s="40"/>
      <c r="L308" s="44"/>
      <c r="M308" s="252"/>
      <c r="N308" s="25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133</v>
      </c>
      <c r="AU308" s="17" t="s">
        <v>86</v>
      </c>
    </row>
    <row r="309" s="13" customFormat="1">
      <c r="A309" s="13"/>
      <c r="B309" s="254"/>
      <c r="C309" s="255"/>
      <c r="D309" s="250" t="s">
        <v>135</v>
      </c>
      <c r="E309" s="256" t="s">
        <v>1</v>
      </c>
      <c r="F309" s="257" t="s">
        <v>403</v>
      </c>
      <c r="G309" s="255"/>
      <c r="H309" s="256" t="s">
        <v>1</v>
      </c>
      <c r="I309" s="258"/>
      <c r="J309" s="255"/>
      <c r="K309" s="255"/>
      <c r="L309" s="259"/>
      <c r="M309" s="260"/>
      <c r="N309" s="261"/>
      <c r="O309" s="261"/>
      <c r="P309" s="261"/>
      <c r="Q309" s="261"/>
      <c r="R309" s="261"/>
      <c r="S309" s="261"/>
      <c r="T309" s="26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3" t="s">
        <v>135</v>
      </c>
      <c r="AU309" s="263" t="s">
        <v>86</v>
      </c>
      <c r="AV309" s="13" t="s">
        <v>84</v>
      </c>
      <c r="AW309" s="13" t="s">
        <v>32</v>
      </c>
      <c r="AX309" s="13" t="s">
        <v>76</v>
      </c>
      <c r="AY309" s="263" t="s">
        <v>125</v>
      </c>
    </row>
    <row r="310" s="14" customFormat="1">
      <c r="A310" s="14"/>
      <c r="B310" s="264"/>
      <c r="C310" s="265"/>
      <c r="D310" s="250" t="s">
        <v>135</v>
      </c>
      <c r="E310" s="266" t="s">
        <v>1</v>
      </c>
      <c r="F310" s="267" t="s">
        <v>86</v>
      </c>
      <c r="G310" s="265"/>
      <c r="H310" s="268">
        <v>2</v>
      </c>
      <c r="I310" s="269"/>
      <c r="J310" s="265"/>
      <c r="K310" s="265"/>
      <c r="L310" s="270"/>
      <c r="M310" s="271"/>
      <c r="N310" s="272"/>
      <c r="O310" s="272"/>
      <c r="P310" s="272"/>
      <c r="Q310" s="272"/>
      <c r="R310" s="272"/>
      <c r="S310" s="272"/>
      <c r="T310" s="27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4" t="s">
        <v>135</v>
      </c>
      <c r="AU310" s="274" t="s">
        <v>86</v>
      </c>
      <c r="AV310" s="14" t="s">
        <v>86</v>
      </c>
      <c r="AW310" s="14" t="s">
        <v>32</v>
      </c>
      <c r="AX310" s="14" t="s">
        <v>84</v>
      </c>
      <c r="AY310" s="274" t="s">
        <v>125</v>
      </c>
    </row>
    <row r="311" s="2" customFormat="1" ht="21.75" customHeight="1">
      <c r="A311" s="38"/>
      <c r="B311" s="39"/>
      <c r="C311" s="286" t="s">
        <v>404</v>
      </c>
      <c r="D311" s="286" t="s">
        <v>237</v>
      </c>
      <c r="E311" s="287" t="s">
        <v>405</v>
      </c>
      <c r="F311" s="288" t="s">
        <v>406</v>
      </c>
      <c r="G311" s="289" t="s">
        <v>407</v>
      </c>
      <c r="H311" s="290">
        <v>2</v>
      </c>
      <c r="I311" s="291"/>
      <c r="J311" s="292">
        <f>ROUND(I311*H311,2)</f>
        <v>0</v>
      </c>
      <c r="K311" s="293"/>
      <c r="L311" s="294"/>
      <c r="M311" s="295" t="s">
        <v>1</v>
      </c>
      <c r="N311" s="296" t="s">
        <v>41</v>
      </c>
      <c r="O311" s="91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186</v>
      </c>
      <c r="AT311" s="248" t="s">
        <v>237</v>
      </c>
      <c r="AU311" s="248" t="s">
        <v>86</v>
      </c>
      <c r="AY311" s="17" t="s">
        <v>125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84</v>
      </c>
      <c r="BK311" s="249">
        <f>ROUND(I311*H311,2)</f>
        <v>0</v>
      </c>
      <c r="BL311" s="17" t="s">
        <v>131</v>
      </c>
      <c r="BM311" s="248" t="s">
        <v>408</v>
      </c>
    </row>
    <row r="312" s="2" customFormat="1">
      <c r="A312" s="38"/>
      <c r="B312" s="39"/>
      <c r="C312" s="40"/>
      <c r="D312" s="250" t="s">
        <v>133</v>
      </c>
      <c r="E312" s="40"/>
      <c r="F312" s="251" t="s">
        <v>406</v>
      </c>
      <c r="G312" s="40"/>
      <c r="H312" s="40"/>
      <c r="I312" s="144"/>
      <c r="J312" s="40"/>
      <c r="K312" s="40"/>
      <c r="L312" s="44"/>
      <c r="M312" s="252"/>
      <c r="N312" s="25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133</v>
      </c>
      <c r="AU312" s="17" t="s">
        <v>86</v>
      </c>
    </row>
    <row r="313" s="13" customFormat="1">
      <c r="A313" s="13"/>
      <c r="B313" s="254"/>
      <c r="C313" s="255"/>
      <c r="D313" s="250" t="s">
        <v>135</v>
      </c>
      <c r="E313" s="256" t="s">
        <v>1</v>
      </c>
      <c r="F313" s="257" t="s">
        <v>409</v>
      </c>
      <c r="G313" s="255"/>
      <c r="H313" s="256" t="s">
        <v>1</v>
      </c>
      <c r="I313" s="258"/>
      <c r="J313" s="255"/>
      <c r="K313" s="255"/>
      <c r="L313" s="259"/>
      <c r="M313" s="260"/>
      <c r="N313" s="261"/>
      <c r="O313" s="261"/>
      <c r="P313" s="261"/>
      <c r="Q313" s="261"/>
      <c r="R313" s="261"/>
      <c r="S313" s="261"/>
      <c r="T313" s="26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3" t="s">
        <v>135</v>
      </c>
      <c r="AU313" s="263" t="s">
        <v>86</v>
      </c>
      <c r="AV313" s="13" t="s">
        <v>84</v>
      </c>
      <c r="AW313" s="13" t="s">
        <v>32</v>
      </c>
      <c r="AX313" s="13" t="s">
        <v>76</v>
      </c>
      <c r="AY313" s="263" t="s">
        <v>125</v>
      </c>
    </row>
    <row r="314" s="14" customFormat="1">
      <c r="A314" s="14"/>
      <c r="B314" s="264"/>
      <c r="C314" s="265"/>
      <c r="D314" s="250" t="s">
        <v>135</v>
      </c>
      <c r="E314" s="266" t="s">
        <v>1</v>
      </c>
      <c r="F314" s="267" t="s">
        <v>86</v>
      </c>
      <c r="G314" s="265"/>
      <c r="H314" s="268">
        <v>2</v>
      </c>
      <c r="I314" s="269"/>
      <c r="J314" s="265"/>
      <c r="K314" s="265"/>
      <c r="L314" s="270"/>
      <c r="M314" s="271"/>
      <c r="N314" s="272"/>
      <c r="O314" s="272"/>
      <c r="P314" s="272"/>
      <c r="Q314" s="272"/>
      <c r="R314" s="272"/>
      <c r="S314" s="272"/>
      <c r="T314" s="27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4" t="s">
        <v>135</v>
      </c>
      <c r="AU314" s="274" t="s">
        <v>86</v>
      </c>
      <c r="AV314" s="14" t="s">
        <v>86</v>
      </c>
      <c r="AW314" s="14" t="s">
        <v>32</v>
      </c>
      <c r="AX314" s="14" t="s">
        <v>84</v>
      </c>
      <c r="AY314" s="274" t="s">
        <v>125</v>
      </c>
    </row>
    <row r="315" s="2" customFormat="1" ht="21.75" customHeight="1">
      <c r="A315" s="38"/>
      <c r="B315" s="39"/>
      <c r="C315" s="236" t="s">
        <v>410</v>
      </c>
      <c r="D315" s="236" t="s">
        <v>127</v>
      </c>
      <c r="E315" s="237" t="s">
        <v>411</v>
      </c>
      <c r="F315" s="238" t="s">
        <v>412</v>
      </c>
      <c r="G315" s="239" t="s">
        <v>176</v>
      </c>
      <c r="H315" s="240">
        <v>11</v>
      </c>
      <c r="I315" s="241"/>
      <c r="J315" s="242">
        <f>ROUND(I315*H315,2)</f>
        <v>0</v>
      </c>
      <c r="K315" s="243"/>
      <c r="L315" s="44"/>
      <c r="M315" s="244" t="s">
        <v>1</v>
      </c>
      <c r="N315" s="245" t="s">
        <v>41</v>
      </c>
      <c r="O315" s="91"/>
      <c r="P315" s="246">
        <f>O315*H315</f>
        <v>0</v>
      </c>
      <c r="Q315" s="246">
        <v>0.0044000000000000003</v>
      </c>
      <c r="R315" s="246">
        <f>Q315*H315</f>
        <v>0.048400000000000006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131</v>
      </c>
      <c r="AT315" s="248" t="s">
        <v>127</v>
      </c>
      <c r="AU315" s="248" t="s">
        <v>86</v>
      </c>
      <c r="AY315" s="17" t="s">
        <v>125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84</v>
      </c>
      <c r="BK315" s="249">
        <f>ROUND(I315*H315,2)</f>
        <v>0</v>
      </c>
      <c r="BL315" s="17" t="s">
        <v>131</v>
      </c>
      <c r="BM315" s="248" t="s">
        <v>413</v>
      </c>
    </row>
    <row r="316" s="2" customFormat="1">
      <c r="A316" s="38"/>
      <c r="B316" s="39"/>
      <c r="C316" s="40"/>
      <c r="D316" s="250" t="s">
        <v>133</v>
      </c>
      <c r="E316" s="40"/>
      <c r="F316" s="251" t="s">
        <v>414</v>
      </c>
      <c r="G316" s="40"/>
      <c r="H316" s="40"/>
      <c r="I316" s="144"/>
      <c r="J316" s="40"/>
      <c r="K316" s="40"/>
      <c r="L316" s="44"/>
      <c r="M316" s="252"/>
      <c r="N316" s="25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133</v>
      </c>
      <c r="AU316" s="17" t="s">
        <v>86</v>
      </c>
    </row>
    <row r="317" s="2" customFormat="1" ht="21.75" customHeight="1">
      <c r="A317" s="38"/>
      <c r="B317" s="39"/>
      <c r="C317" s="236" t="s">
        <v>415</v>
      </c>
      <c r="D317" s="236" t="s">
        <v>127</v>
      </c>
      <c r="E317" s="237" t="s">
        <v>416</v>
      </c>
      <c r="F317" s="238" t="s">
        <v>417</v>
      </c>
      <c r="G317" s="239" t="s">
        <v>400</v>
      </c>
      <c r="H317" s="240">
        <v>10</v>
      </c>
      <c r="I317" s="241"/>
      <c r="J317" s="242">
        <f>ROUND(I317*H317,2)</f>
        <v>0</v>
      </c>
      <c r="K317" s="243"/>
      <c r="L317" s="44"/>
      <c r="M317" s="244" t="s">
        <v>1</v>
      </c>
      <c r="N317" s="245" t="s">
        <v>41</v>
      </c>
      <c r="O317" s="91"/>
      <c r="P317" s="246">
        <f>O317*H317</f>
        <v>0</v>
      </c>
      <c r="Q317" s="246">
        <v>0</v>
      </c>
      <c r="R317" s="246">
        <f>Q317*H317</f>
        <v>0</v>
      </c>
      <c r="S317" s="246">
        <v>0</v>
      </c>
      <c r="T317" s="24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8" t="s">
        <v>131</v>
      </c>
      <c r="AT317" s="248" t="s">
        <v>127</v>
      </c>
      <c r="AU317" s="248" t="s">
        <v>86</v>
      </c>
      <c r="AY317" s="17" t="s">
        <v>125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84</v>
      </c>
      <c r="BK317" s="249">
        <f>ROUND(I317*H317,2)</f>
        <v>0</v>
      </c>
      <c r="BL317" s="17" t="s">
        <v>131</v>
      </c>
      <c r="BM317" s="248" t="s">
        <v>418</v>
      </c>
    </row>
    <row r="318" s="2" customFormat="1">
      <c r="A318" s="38"/>
      <c r="B318" s="39"/>
      <c r="C318" s="40"/>
      <c r="D318" s="250" t="s">
        <v>133</v>
      </c>
      <c r="E318" s="40"/>
      <c r="F318" s="251" t="s">
        <v>419</v>
      </c>
      <c r="G318" s="40"/>
      <c r="H318" s="40"/>
      <c r="I318" s="144"/>
      <c r="J318" s="40"/>
      <c r="K318" s="40"/>
      <c r="L318" s="44"/>
      <c r="M318" s="252"/>
      <c r="N318" s="25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133</v>
      </c>
      <c r="AU318" s="17" t="s">
        <v>86</v>
      </c>
    </row>
    <row r="319" s="2" customFormat="1" ht="16.5" customHeight="1">
      <c r="A319" s="38"/>
      <c r="B319" s="39"/>
      <c r="C319" s="286" t="s">
        <v>420</v>
      </c>
      <c r="D319" s="286" t="s">
        <v>237</v>
      </c>
      <c r="E319" s="287" t="s">
        <v>421</v>
      </c>
      <c r="F319" s="288" t="s">
        <v>422</v>
      </c>
      <c r="G319" s="289" t="s">
        <v>400</v>
      </c>
      <c r="H319" s="290">
        <v>4</v>
      </c>
      <c r="I319" s="291"/>
      <c r="J319" s="292">
        <f>ROUND(I319*H319,2)</f>
        <v>0</v>
      </c>
      <c r="K319" s="293"/>
      <c r="L319" s="294"/>
      <c r="M319" s="295" t="s">
        <v>1</v>
      </c>
      <c r="N319" s="296" t="s">
        <v>41</v>
      </c>
      <c r="O319" s="91"/>
      <c r="P319" s="246">
        <f>O319*H319</f>
        <v>0</v>
      </c>
      <c r="Q319" s="246">
        <v>0.0014599999999999999</v>
      </c>
      <c r="R319" s="246">
        <f>Q319*H319</f>
        <v>0.0058399999999999997</v>
      </c>
      <c r="S319" s="246">
        <v>0</v>
      </c>
      <c r="T319" s="247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8" t="s">
        <v>186</v>
      </c>
      <c r="AT319" s="248" t="s">
        <v>237</v>
      </c>
      <c r="AU319" s="248" t="s">
        <v>86</v>
      </c>
      <c r="AY319" s="17" t="s">
        <v>125</v>
      </c>
      <c r="BE319" s="249">
        <f>IF(N319="základní",J319,0)</f>
        <v>0</v>
      </c>
      <c r="BF319" s="249">
        <f>IF(N319="snížená",J319,0)</f>
        <v>0</v>
      </c>
      <c r="BG319" s="249">
        <f>IF(N319="zákl. přenesená",J319,0)</f>
        <v>0</v>
      </c>
      <c r="BH319" s="249">
        <f>IF(N319="sníž. přenesená",J319,0)</f>
        <v>0</v>
      </c>
      <c r="BI319" s="249">
        <f>IF(N319="nulová",J319,0)</f>
        <v>0</v>
      </c>
      <c r="BJ319" s="17" t="s">
        <v>84</v>
      </c>
      <c r="BK319" s="249">
        <f>ROUND(I319*H319,2)</f>
        <v>0</v>
      </c>
      <c r="BL319" s="17" t="s">
        <v>131</v>
      </c>
      <c r="BM319" s="248" t="s">
        <v>423</v>
      </c>
    </row>
    <row r="320" s="2" customFormat="1">
      <c r="A320" s="38"/>
      <c r="B320" s="39"/>
      <c r="C320" s="40"/>
      <c r="D320" s="250" t="s">
        <v>133</v>
      </c>
      <c r="E320" s="40"/>
      <c r="F320" s="251" t="s">
        <v>422</v>
      </c>
      <c r="G320" s="40"/>
      <c r="H320" s="40"/>
      <c r="I320" s="144"/>
      <c r="J320" s="40"/>
      <c r="K320" s="40"/>
      <c r="L320" s="44"/>
      <c r="M320" s="252"/>
      <c r="N320" s="25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133</v>
      </c>
      <c r="AU320" s="17" t="s">
        <v>86</v>
      </c>
    </row>
    <row r="321" s="2" customFormat="1" ht="16.5" customHeight="1">
      <c r="A321" s="38"/>
      <c r="B321" s="39"/>
      <c r="C321" s="286" t="s">
        <v>424</v>
      </c>
      <c r="D321" s="286" t="s">
        <v>237</v>
      </c>
      <c r="E321" s="287" t="s">
        <v>425</v>
      </c>
      <c r="F321" s="288" t="s">
        <v>426</v>
      </c>
      <c r="G321" s="289" t="s">
        <v>400</v>
      </c>
      <c r="H321" s="290">
        <v>6</v>
      </c>
      <c r="I321" s="291"/>
      <c r="J321" s="292">
        <f>ROUND(I321*H321,2)</f>
        <v>0</v>
      </c>
      <c r="K321" s="293"/>
      <c r="L321" s="294"/>
      <c r="M321" s="295" t="s">
        <v>1</v>
      </c>
      <c r="N321" s="296" t="s">
        <v>41</v>
      </c>
      <c r="O321" s="91"/>
      <c r="P321" s="246">
        <f>O321*H321</f>
        <v>0</v>
      </c>
      <c r="Q321" s="246">
        <v>0.001</v>
      </c>
      <c r="R321" s="246">
        <f>Q321*H321</f>
        <v>0.0060000000000000001</v>
      </c>
      <c r="S321" s="246">
        <v>0</v>
      </c>
      <c r="T321" s="24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8" t="s">
        <v>186</v>
      </c>
      <c r="AT321" s="248" t="s">
        <v>237</v>
      </c>
      <c r="AU321" s="248" t="s">
        <v>86</v>
      </c>
      <c r="AY321" s="17" t="s">
        <v>125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7" t="s">
        <v>84</v>
      </c>
      <c r="BK321" s="249">
        <f>ROUND(I321*H321,2)</f>
        <v>0</v>
      </c>
      <c r="BL321" s="17" t="s">
        <v>131</v>
      </c>
      <c r="BM321" s="248" t="s">
        <v>427</v>
      </c>
    </row>
    <row r="322" s="2" customFormat="1">
      <c r="A322" s="38"/>
      <c r="B322" s="39"/>
      <c r="C322" s="40"/>
      <c r="D322" s="250" t="s">
        <v>133</v>
      </c>
      <c r="E322" s="40"/>
      <c r="F322" s="251" t="s">
        <v>426</v>
      </c>
      <c r="G322" s="40"/>
      <c r="H322" s="40"/>
      <c r="I322" s="144"/>
      <c r="J322" s="40"/>
      <c r="K322" s="40"/>
      <c r="L322" s="44"/>
      <c r="M322" s="252"/>
      <c r="N322" s="25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133</v>
      </c>
      <c r="AU322" s="17" t="s">
        <v>86</v>
      </c>
    </row>
    <row r="323" s="2" customFormat="1" ht="21.75" customHeight="1">
      <c r="A323" s="38"/>
      <c r="B323" s="39"/>
      <c r="C323" s="236" t="s">
        <v>428</v>
      </c>
      <c r="D323" s="236" t="s">
        <v>127</v>
      </c>
      <c r="E323" s="237" t="s">
        <v>429</v>
      </c>
      <c r="F323" s="238" t="s">
        <v>430</v>
      </c>
      <c r="G323" s="239" t="s">
        <v>400</v>
      </c>
      <c r="H323" s="240">
        <v>8</v>
      </c>
      <c r="I323" s="241"/>
      <c r="J323" s="242">
        <f>ROUND(I323*H323,2)</f>
        <v>0</v>
      </c>
      <c r="K323" s="243"/>
      <c r="L323" s="44"/>
      <c r="M323" s="244" t="s">
        <v>1</v>
      </c>
      <c r="N323" s="245" t="s">
        <v>41</v>
      </c>
      <c r="O323" s="91"/>
      <c r="P323" s="246">
        <f>O323*H323</f>
        <v>0</v>
      </c>
      <c r="Q323" s="246">
        <v>1.0000000000000001E-05</v>
      </c>
      <c r="R323" s="246">
        <f>Q323*H323</f>
        <v>8.0000000000000007E-05</v>
      </c>
      <c r="S323" s="246">
        <v>0</v>
      </c>
      <c r="T323" s="24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8" t="s">
        <v>131</v>
      </c>
      <c r="AT323" s="248" t="s">
        <v>127</v>
      </c>
      <c r="AU323" s="248" t="s">
        <v>86</v>
      </c>
      <c r="AY323" s="17" t="s">
        <v>125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84</v>
      </c>
      <c r="BK323" s="249">
        <f>ROUND(I323*H323,2)</f>
        <v>0</v>
      </c>
      <c r="BL323" s="17" t="s">
        <v>131</v>
      </c>
      <c r="BM323" s="248" t="s">
        <v>431</v>
      </c>
    </row>
    <row r="324" s="2" customFormat="1">
      <c r="A324" s="38"/>
      <c r="B324" s="39"/>
      <c r="C324" s="40"/>
      <c r="D324" s="250" t="s">
        <v>133</v>
      </c>
      <c r="E324" s="40"/>
      <c r="F324" s="251" t="s">
        <v>432</v>
      </c>
      <c r="G324" s="40"/>
      <c r="H324" s="40"/>
      <c r="I324" s="144"/>
      <c r="J324" s="40"/>
      <c r="K324" s="40"/>
      <c r="L324" s="44"/>
      <c r="M324" s="252"/>
      <c r="N324" s="25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133</v>
      </c>
      <c r="AU324" s="17" t="s">
        <v>86</v>
      </c>
    </row>
    <row r="325" s="2" customFormat="1" ht="16.5" customHeight="1">
      <c r="A325" s="38"/>
      <c r="B325" s="39"/>
      <c r="C325" s="286" t="s">
        <v>433</v>
      </c>
      <c r="D325" s="286" t="s">
        <v>237</v>
      </c>
      <c r="E325" s="287" t="s">
        <v>434</v>
      </c>
      <c r="F325" s="288" t="s">
        <v>435</v>
      </c>
      <c r="G325" s="289" t="s">
        <v>400</v>
      </c>
      <c r="H325" s="290">
        <v>6</v>
      </c>
      <c r="I325" s="291"/>
      <c r="J325" s="292">
        <f>ROUND(I325*H325,2)</f>
        <v>0</v>
      </c>
      <c r="K325" s="293"/>
      <c r="L325" s="294"/>
      <c r="M325" s="295" t="s">
        <v>1</v>
      </c>
      <c r="N325" s="296" t="s">
        <v>41</v>
      </c>
      <c r="O325" s="91"/>
      <c r="P325" s="246">
        <f>O325*H325</f>
        <v>0</v>
      </c>
      <c r="Q325" s="246">
        <v>0.0011000000000000001</v>
      </c>
      <c r="R325" s="246">
        <f>Q325*H325</f>
        <v>0.0066</v>
      </c>
      <c r="S325" s="246">
        <v>0</v>
      </c>
      <c r="T325" s="24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8" t="s">
        <v>186</v>
      </c>
      <c r="AT325" s="248" t="s">
        <v>237</v>
      </c>
      <c r="AU325" s="248" t="s">
        <v>86</v>
      </c>
      <c r="AY325" s="17" t="s">
        <v>125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7" t="s">
        <v>84</v>
      </c>
      <c r="BK325" s="249">
        <f>ROUND(I325*H325,2)</f>
        <v>0</v>
      </c>
      <c r="BL325" s="17" t="s">
        <v>131</v>
      </c>
      <c r="BM325" s="248" t="s">
        <v>436</v>
      </c>
    </row>
    <row r="326" s="2" customFormat="1">
      <c r="A326" s="38"/>
      <c r="B326" s="39"/>
      <c r="C326" s="40"/>
      <c r="D326" s="250" t="s">
        <v>133</v>
      </c>
      <c r="E326" s="40"/>
      <c r="F326" s="251" t="s">
        <v>435</v>
      </c>
      <c r="G326" s="40"/>
      <c r="H326" s="40"/>
      <c r="I326" s="144"/>
      <c r="J326" s="40"/>
      <c r="K326" s="40"/>
      <c r="L326" s="44"/>
      <c r="M326" s="252"/>
      <c r="N326" s="25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133</v>
      </c>
      <c r="AU326" s="17" t="s">
        <v>86</v>
      </c>
    </row>
    <row r="327" s="2" customFormat="1" ht="16.5" customHeight="1">
      <c r="A327" s="38"/>
      <c r="B327" s="39"/>
      <c r="C327" s="286" t="s">
        <v>437</v>
      </c>
      <c r="D327" s="286" t="s">
        <v>237</v>
      </c>
      <c r="E327" s="287" t="s">
        <v>438</v>
      </c>
      <c r="F327" s="288" t="s">
        <v>439</v>
      </c>
      <c r="G327" s="289" t="s">
        <v>400</v>
      </c>
      <c r="H327" s="290">
        <v>2</v>
      </c>
      <c r="I327" s="291"/>
      <c r="J327" s="292">
        <f>ROUND(I327*H327,2)</f>
        <v>0</v>
      </c>
      <c r="K327" s="293"/>
      <c r="L327" s="294"/>
      <c r="M327" s="295" t="s">
        <v>1</v>
      </c>
      <c r="N327" s="296" t="s">
        <v>41</v>
      </c>
      <c r="O327" s="91"/>
      <c r="P327" s="246">
        <f>O327*H327</f>
        <v>0</v>
      </c>
      <c r="Q327" s="246">
        <v>0.0014</v>
      </c>
      <c r="R327" s="246">
        <f>Q327*H327</f>
        <v>0.0028</v>
      </c>
      <c r="S327" s="246">
        <v>0</v>
      </c>
      <c r="T327" s="247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8" t="s">
        <v>186</v>
      </c>
      <c r="AT327" s="248" t="s">
        <v>237</v>
      </c>
      <c r="AU327" s="248" t="s">
        <v>86</v>
      </c>
      <c r="AY327" s="17" t="s">
        <v>125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7" t="s">
        <v>84</v>
      </c>
      <c r="BK327" s="249">
        <f>ROUND(I327*H327,2)</f>
        <v>0</v>
      </c>
      <c r="BL327" s="17" t="s">
        <v>131</v>
      </c>
      <c r="BM327" s="248" t="s">
        <v>440</v>
      </c>
    </row>
    <row r="328" s="2" customFormat="1">
      <c r="A328" s="38"/>
      <c r="B328" s="39"/>
      <c r="C328" s="40"/>
      <c r="D328" s="250" t="s">
        <v>133</v>
      </c>
      <c r="E328" s="40"/>
      <c r="F328" s="251" t="s">
        <v>439</v>
      </c>
      <c r="G328" s="40"/>
      <c r="H328" s="40"/>
      <c r="I328" s="144"/>
      <c r="J328" s="40"/>
      <c r="K328" s="40"/>
      <c r="L328" s="44"/>
      <c r="M328" s="252"/>
      <c r="N328" s="25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133</v>
      </c>
      <c r="AU328" s="17" t="s">
        <v>86</v>
      </c>
    </row>
    <row r="329" s="2" customFormat="1" ht="16.5" customHeight="1">
      <c r="A329" s="38"/>
      <c r="B329" s="39"/>
      <c r="C329" s="236" t="s">
        <v>441</v>
      </c>
      <c r="D329" s="236" t="s">
        <v>127</v>
      </c>
      <c r="E329" s="237" t="s">
        <v>442</v>
      </c>
      <c r="F329" s="238" t="s">
        <v>443</v>
      </c>
      <c r="G329" s="239" t="s">
        <v>400</v>
      </c>
      <c r="H329" s="240">
        <v>6</v>
      </c>
      <c r="I329" s="241"/>
      <c r="J329" s="242">
        <f>ROUND(I329*H329,2)</f>
        <v>0</v>
      </c>
      <c r="K329" s="243"/>
      <c r="L329" s="44"/>
      <c r="M329" s="244" t="s">
        <v>1</v>
      </c>
      <c r="N329" s="245" t="s">
        <v>41</v>
      </c>
      <c r="O329" s="91"/>
      <c r="P329" s="246">
        <f>O329*H329</f>
        <v>0</v>
      </c>
      <c r="Q329" s="246">
        <v>1.0000000000000001E-05</v>
      </c>
      <c r="R329" s="246">
        <f>Q329*H329</f>
        <v>6.0000000000000008E-05</v>
      </c>
      <c r="S329" s="246">
        <v>0</v>
      </c>
      <c r="T329" s="24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8" t="s">
        <v>131</v>
      </c>
      <c r="AT329" s="248" t="s">
        <v>127</v>
      </c>
      <c r="AU329" s="248" t="s">
        <v>86</v>
      </c>
      <c r="AY329" s="17" t="s">
        <v>125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7" t="s">
        <v>84</v>
      </c>
      <c r="BK329" s="249">
        <f>ROUND(I329*H329,2)</f>
        <v>0</v>
      </c>
      <c r="BL329" s="17" t="s">
        <v>131</v>
      </c>
      <c r="BM329" s="248" t="s">
        <v>444</v>
      </c>
    </row>
    <row r="330" s="2" customFormat="1">
      <c r="A330" s="38"/>
      <c r="B330" s="39"/>
      <c r="C330" s="40"/>
      <c r="D330" s="250" t="s">
        <v>133</v>
      </c>
      <c r="E330" s="40"/>
      <c r="F330" s="251" t="s">
        <v>445</v>
      </c>
      <c r="G330" s="40"/>
      <c r="H330" s="40"/>
      <c r="I330" s="144"/>
      <c r="J330" s="40"/>
      <c r="K330" s="40"/>
      <c r="L330" s="44"/>
      <c r="M330" s="252"/>
      <c r="N330" s="25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133</v>
      </c>
      <c r="AU330" s="17" t="s">
        <v>86</v>
      </c>
    </row>
    <row r="331" s="13" customFormat="1">
      <c r="A331" s="13"/>
      <c r="B331" s="254"/>
      <c r="C331" s="255"/>
      <c r="D331" s="250" t="s">
        <v>135</v>
      </c>
      <c r="E331" s="256" t="s">
        <v>1</v>
      </c>
      <c r="F331" s="257" t="s">
        <v>446</v>
      </c>
      <c r="G331" s="255"/>
      <c r="H331" s="256" t="s">
        <v>1</v>
      </c>
      <c r="I331" s="258"/>
      <c r="J331" s="255"/>
      <c r="K331" s="255"/>
      <c r="L331" s="259"/>
      <c r="M331" s="260"/>
      <c r="N331" s="261"/>
      <c r="O331" s="261"/>
      <c r="P331" s="261"/>
      <c r="Q331" s="261"/>
      <c r="R331" s="261"/>
      <c r="S331" s="261"/>
      <c r="T331" s="26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3" t="s">
        <v>135</v>
      </c>
      <c r="AU331" s="263" t="s">
        <v>86</v>
      </c>
      <c r="AV331" s="13" t="s">
        <v>84</v>
      </c>
      <c r="AW331" s="13" t="s">
        <v>32</v>
      </c>
      <c r="AX331" s="13" t="s">
        <v>76</v>
      </c>
      <c r="AY331" s="263" t="s">
        <v>125</v>
      </c>
    </row>
    <row r="332" s="14" customFormat="1">
      <c r="A332" s="14"/>
      <c r="B332" s="264"/>
      <c r="C332" s="265"/>
      <c r="D332" s="250" t="s">
        <v>135</v>
      </c>
      <c r="E332" s="266" t="s">
        <v>1</v>
      </c>
      <c r="F332" s="267" t="s">
        <v>173</v>
      </c>
      <c r="G332" s="265"/>
      <c r="H332" s="268">
        <v>6</v>
      </c>
      <c r="I332" s="269"/>
      <c r="J332" s="265"/>
      <c r="K332" s="265"/>
      <c r="L332" s="270"/>
      <c r="M332" s="271"/>
      <c r="N332" s="272"/>
      <c r="O332" s="272"/>
      <c r="P332" s="272"/>
      <c r="Q332" s="272"/>
      <c r="R332" s="272"/>
      <c r="S332" s="272"/>
      <c r="T332" s="27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4" t="s">
        <v>135</v>
      </c>
      <c r="AU332" s="274" t="s">
        <v>86</v>
      </c>
      <c r="AV332" s="14" t="s">
        <v>86</v>
      </c>
      <c r="AW332" s="14" t="s">
        <v>32</v>
      </c>
      <c r="AX332" s="14" t="s">
        <v>84</v>
      </c>
      <c r="AY332" s="274" t="s">
        <v>125</v>
      </c>
    </row>
    <row r="333" s="2" customFormat="1" ht="16.5" customHeight="1">
      <c r="A333" s="38"/>
      <c r="B333" s="39"/>
      <c r="C333" s="286" t="s">
        <v>447</v>
      </c>
      <c r="D333" s="286" t="s">
        <v>237</v>
      </c>
      <c r="E333" s="287" t="s">
        <v>448</v>
      </c>
      <c r="F333" s="288" t="s">
        <v>449</v>
      </c>
      <c r="G333" s="289" t="s">
        <v>400</v>
      </c>
      <c r="H333" s="290">
        <v>6</v>
      </c>
      <c r="I333" s="291"/>
      <c r="J333" s="292">
        <f>ROUND(I333*H333,2)</f>
        <v>0</v>
      </c>
      <c r="K333" s="293"/>
      <c r="L333" s="294"/>
      <c r="M333" s="295" t="s">
        <v>1</v>
      </c>
      <c r="N333" s="296" t="s">
        <v>41</v>
      </c>
      <c r="O333" s="91"/>
      <c r="P333" s="246">
        <f>O333*H333</f>
        <v>0</v>
      </c>
      <c r="Q333" s="246">
        <v>0.00051999999999999995</v>
      </c>
      <c r="R333" s="246">
        <f>Q333*H333</f>
        <v>0.0031199999999999995</v>
      </c>
      <c r="S333" s="246">
        <v>0</v>
      </c>
      <c r="T333" s="24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8" t="s">
        <v>186</v>
      </c>
      <c r="AT333" s="248" t="s">
        <v>237</v>
      </c>
      <c r="AU333" s="248" t="s">
        <v>86</v>
      </c>
      <c r="AY333" s="17" t="s">
        <v>125</v>
      </c>
      <c r="BE333" s="249">
        <f>IF(N333="základní",J333,0)</f>
        <v>0</v>
      </c>
      <c r="BF333" s="249">
        <f>IF(N333="snížená",J333,0)</f>
        <v>0</v>
      </c>
      <c r="BG333" s="249">
        <f>IF(N333="zákl. přenesená",J333,0)</f>
        <v>0</v>
      </c>
      <c r="BH333" s="249">
        <f>IF(N333="sníž. přenesená",J333,0)</f>
        <v>0</v>
      </c>
      <c r="BI333" s="249">
        <f>IF(N333="nulová",J333,0)</f>
        <v>0</v>
      </c>
      <c r="BJ333" s="17" t="s">
        <v>84</v>
      </c>
      <c r="BK333" s="249">
        <f>ROUND(I333*H333,2)</f>
        <v>0</v>
      </c>
      <c r="BL333" s="17" t="s">
        <v>131</v>
      </c>
      <c r="BM333" s="248" t="s">
        <v>450</v>
      </c>
    </row>
    <row r="334" s="2" customFormat="1">
      <c r="A334" s="38"/>
      <c r="B334" s="39"/>
      <c r="C334" s="40"/>
      <c r="D334" s="250" t="s">
        <v>133</v>
      </c>
      <c r="E334" s="40"/>
      <c r="F334" s="251" t="s">
        <v>449</v>
      </c>
      <c r="G334" s="40"/>
      <c r="H334" s="40"/>
      <c r="I334" s="144"/>
      <c r="J334" s="40"/>
      <c r="K334" s="40"/>
      <c r="L334" s="44"/>
      <c r="M334" s="252"/>
      <c r="N334" s="25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133</v>
      </c>
      <c r="AU334" s="17" t="s">
        <v>86</v>
      </c>
    </row>
    <row r="335" s="2" customFormat="1" ht="21.75" customHeight="1">
      <c r="A335" s="38"/>
      <c r="B335" s="39"/>
      <c r="C335" s="236" t="s">
        <v>451</v>
      </c>
      <c r="D335" s="236" t="s">
        <v>127</v>
      </c>
      <c r="E335" s="237" t="s">
        <v>452</v>
      </c>
      <c r="F335" s="238" t="s">
        <v>453</v>
      </c>
      <c r="G335" s="239" t="s">
        <v>400</v>
      </c>
      <c r="H335" s="240">
        <v>5</v>
      </c>
      <c r="I335" s="241"/>
      <c r="J335" s="242">
        <f>ROUND(I335*H335,2)</f>
        <v>0</v>
      </c>
      <c r="K335" s="243"/>
      <c r="L335" s="44"/>
      <c r="M335" s="244" t="s">
        <v>1</v>
      </c>
      <c r="N335" s="245" t="s">
        <v>41</v>
      </c>
      <c r="O335" s="91"/>
      <c r="P335" s="246">
        <f>O335*H335</f>
        <v>0</v>
      </c>
      <c r="Q335" s="246">
        <v>0.34089999999999998</v>
      </c>
      <c r="R335" s="246">
        <f>Q335*H335</f>
        <v>1.7044999999999999</v>
      </c>
      <c r="S335" s="246">
        <v>0</v>
      </c>
      <c r="T335" s="24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8" t="s">
        <v>131</v>
      </c>
      <c r="AT335" s="248" t="s">
        <v>127</v>
      </c>
      <c r="AU335" s="248" t="s">
        <v>86</v>
      </c>
      <c r="AY335" s="17" t="s">
        <v>125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84</v>
      </c>
      <c r="BK335" s="249">
        <f>ROUND(I335*H335,2)</f>
        <v>0</v>
      </c>
      <c r="BL335" s="17" t="s">
        <v>131</v>
      </c>
      <c r="BM335" s="248" t="s">
        <v>454</v>
      </c>
    </row>
    <row r="336" s="2" customFormat="1">
      <c r="A336" s="38"/>
      <c r="B336" s="39"/>
      <c r="C336" s="40"/>
      <c r="D336" s="250" t="s">
        <v>133</v>
      </c>
      <c r="E336" s="40"/>
      <c r="F336" s="251" t="s">
        <v>455</v>
      </c>
      <c r="G336" s="40"/>
      <c r="H336" s="40"/>
      <c r="I336" s="144"/>
      <c r="J336" s="40"/>
      <c r="K336" s="40"/>
      <c r="L336" s="44"/>
      <c r="M336" s="252"/>
      <c r="N336" s="25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133</v>
      </c>
      <c r="AU336" s="17" t="s">
        <v>86</v>
      </c>
    </row>
    <row r="337" s="2" customFormat="1" ht="21.75" customHeight="1">
      <c r="A337" s="38"/>
      <c r="B337" s="39"/>
      <c r="C337" s="286" t="s">
        <v>456</v>
      </c>
      <c r="D337" s="286" t="s">
        <v>237</v>
      </c>
      <c r="E337" s="287" t="s">
        <v>457</v>
      </c>
      <c r="F337" s="288" t="s">
        <v>458</v>
      </c>
      <c r="G337" s="289" t="s">
        <v>400</v>
      </c>
      <c r="H337" s="290">
        <v>5</v>
      </c>
      <c r="I337" s="291"/>
      <c r="J337" s="292">
        <f>ROUND(I337*H337,2)</f>
        <v>0</v>
      </c>
      <c r="K337" s="293"/>
      <c r="L337" s="294"/>
      <c r="M337" s="295" t="s">
        <v>1</v>
      </c>
      <c r="N337" s="296" t="s">
        <v>41</v>
      </c>
      <c r="O337" s="91"/>
      <c r="P337" s="246">
        <f>O337*H337</f>
        <v>0</v>
      </c>
      <c r="Q337" s="246">
        <v>0.086999999999999994</v>
      </c>
      <c r="R337" s="246">
        <f>Q337*H337</f>
        <v>0.43499999999999994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186</v>
      </c>
      <c r="AT337" s="248" t="s">
        <v>237</v>
      </c>
      <c r="AU337" s="248" t="s">
        <v>86</v>
      </c>
      <c r="AY337" s="17" t="s">
        <v>125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84</v>
      </c>
      <c r="BK337" s="249">
        <f>ROUND(I337*H337,2)</f>
        <v>0</v>
      </c>
      <c r="BL337" s="17" t="s">
        <v>131</v>
      </c>
      <c r="BM337" s="248" t="s">
        <v>459</v>
      </c>
    </row>
    <row r="338" s="2" customFormat="1">
      <c r="A338" s="38"/>
      <c r="B338" s="39"/>
      <c r="C338" s="40"/>
      <c r="D338" s="250" t="s">
        <v>133</v>
      </c>
      <c r="E338" s="40"/>
      <c r="F338" s="251" t="s">
        <v>458</v>
      </c>
      <c r="G338" s="40"/>
      <c r="H338" s="40"/>
      <c r="I338" s="144"/>
      <c r="J338" s="40"/>
      <c r="K338" s="40"/>
      <c r="L338" s="44"/>
      <c r="M338" s="252"/>
      <c r="N338" s="253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133</v>
      </c>
      <c r="AU338" s="17" t="s">
        <v>86</v>
      </c>
    </row>
    <row r="339" s="2" customFormat="1" ht="16.5" customHeight="1">
      <c r="A339" s="38"/>
      <c r="B339" s="39"/>
      <c r="C339" s="286" t="s">
        <v>460</v>
      </c>
      <c r="D339" s="286" t="s">
        <v>237</v>
      </c>
      <c r="E339" s="287" t="s">
        <v>461</v>
      </c>
      <c r="F339" s="288" t="s">
        <v>462</v>
      </c>
      <c r="G339" s="289" t="s">
        <v>400</v>
      </c>
      <c r="H339" s="290">
        <v>5</v>
      </c>
      <c r="I339" s="291"/>
      <c r="J339" s="292">
        <f>ROUND(I339*H339,2)</f>
        <v>0</v>
      </c>
      <c r="K339" s="293"/>
      <c r="L339" s="294"/>
      <c r="M339" s="295" t="s">
        <v>1</v>
      </c>
      <c r="N339" s="296" t="s">
        <v>41</v>
      </c>
      <c r="O339" s="91"/>
      <c r="P339" s="246">
        <f>O339*H339</f>
        <v>0</v>
      </c>
      <c r="Q339" s="246">
        <v>0.10299999999999999</v>
      </c>
      <c r="R339" s="246">
        <f>Q339*H339</f>
        <v>0.51500000000000001</v>
      </c>
      <c r="S339" s="246">
        <v>0</v>
      </c>
      <c r="T339" s="24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8" t="s">
        <v>186</v>
      </c>
      <c r="AT339" s="248" t="s">
        <v>237</v>
      </c>
      <c r="AU339" s="248" t="s">
        <v>86</v>
      </c>
      <c r="AY339" s="17" t="s">
        <v>125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7" t="s">
        <v>84</v>
      </c>
      <c r="BK339" s="249">
        <f>ROUND(I339*H339,2)</f>
        <v>0</v>
      </c>
      <c r="BL339" s="17" t="s">
        <v>131</v>
      </c>
      <c r="BM339" s="248" t="s">
        <v>463</v>
      </c>
    </row>
    <row r="340" s="2" customFormat="1">
      <c r="A340" s="38"/>
      <c r="B340" s="39"/>
      <c r="C340" s="40"/>
      <c r="D340" s="250" t="s">
        <v>133</v>
      </c>
      <c r="E340" s="40"/>
      <c r="F340" s="251" t="s">
        <v>462</v>
      </c>
      <c r="G340" s="40"/>
      <c r="H340" s="40"/>
      <c r="I340" s="144"/>
      <c r="J340" s="40"/>
      <c r="K340" s="40"/>
      <c r="L340" s="44"/>
      <c r="M340" s="252"/>
      <c r="N340" s="25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133</v>
      </c>
      <c r="AU340" s="17" t="s">
        <v>86</v>
      </c>
    </row>
    <row r="341" s="2" customFormat="1" ht="16.5" customHeight="1">
      <c r="A341" s="38"/>
      <c r="B341" s="39"/>
      <c r="C341" s="286" t="s">
        <v>464</v>
      </c>
      <c r="D341" s="286" t="s">
        <v>237</v>
      </c>
      <c r="E341" s="287" t="s">
        <v>465</v>
      </c>
      <c r="F341" s="288" t="s">
        <v>466</v>
      </c>
      <c r="G341" s="289" t="s">
        <v>400</v>
      </c>
      <c r="H341" s="290">
        <v>5</v>
      </c>
      <c r="I341" s="291"/>
      <c r="J341" s="292">
        <f>ROUND(I341*H341,2)</f>
        <v>0</v>
      </c>
      <c r="K341" s="293"/>
      <c r="L341" s="294"/>
      <c r="M341" s="295" t="s">
        <v>1</v>
      </c>
      <c r="N341" s="296" t="s">
        <v>41</v>
      </c>
      <c r="O341" s="91"/>
      <c r="P341" s="246">
        <f>O341*H341</f>
        <v>0</v>
      </c>
      <c r="Q341" s="246">
        <v>0.17499999999999999</v>
      </c>
      <c r="R341" s="246">
        <f>Q341*H341</f>
        <v>0.875</v>
      </c>
      <c r="S341" s="246">
        <v>0</v>
      </c>
      <c r="T341" s="247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8" t="s">
        <v>186</v>
      </c>
      <c r="AT341" s="248" t="s">
        <v>237</v>
      </c>
      <c r="AU341" s="248" t="s">
        <v>86</v>
      </c>
      <c r="AY341" s="17" t="s">
        <v>125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7" t="s">
        <v>84</v>
      </c>
      <c r="BK341" s="249">
        <f>ROUND(I341*H341,2)</f>
        <v>0</v>
      </c>
      <c r="BL341" s="17" t="s">
        <v>131</v>
      </c>
      <c r="BM341" s="248" t="s">
        <v>467</v>
      </c>
    </row>
    <row r="342" s="2" customFormat="1">
      <c r="A342" s="38"/>
      <c r="B342" s="39"/>
      <c r="C342" s="40"/>
      <c r="D342" s="250" t="s">
        <v>133</v>
      </c>
      <c r="E342" s="40"/>
      <c r="F342" s="251" t="s">
        <v>466</v>
      </c>
      <c r="G342" s="40"/>
      <c r="H342" s="40"/>
      <c r="I342" s="144"/>
      <c r="J342" s="40"/>
      <c r="K342" s="40"/>
      <c r="L342" s="44"/>
      <c r="M342" s="252"/>
      <c r="N342" s="25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133</v>
      </c>
      <c r="AU342" s="17" t="s">
        <v>86</v>
      </c>
    </row>
    <row r="343" s="2" customFormat="1" ht="21.75" customHeight="1">
      <c r="A343" s="38"/>
      <c r="B343" s="39"/>
      <c r="C343" s="286" t="s">
        <v>468</v>
      </c>
      <c r="D343" s="286" t="s">
        <v>237</v>
      </c>
      <c r="E343" s="287" t="s">
        <v>469</v>
      </c>
      <c r="F343" s="288" t="s">
        <v>470</v>
      </c>
      <c r="G343" s="289" t="s">
        <v>400</v>
      </c>
      <c r="H343" s="290">
        <v>5</v>
      </c>
      <c r="I343" s="291"/>
      <c r="J343" s="292">
        <f>ROUND(I343*H343,2)</f>
        <v>0</v>
      </c>
      <c r="K343" s="293"/>
      <c r="L343" s="294"/>
      <c r="M343" s="295" t="s">
        <v>1</v>
      </c>
      <c r="N343" s="296" t="s">
        <v>41</v>
      </c>
      <c r="O343" s="91"/>
      <c r="P343" s="246">
        <f>O343*H343</f>
        <v>0</v>
      </c>
      <c r="Q343" s="246">
        <v>0.17000000000000001</v>
      </c>
      <c r="R343" s="246">
        <f>Q343*H343</f>
        <v>0.85000000000000009</v>
      </c>
      <c r="S343" s="246">
        <v>0</v>
      </c>
      <c r="T343" s="24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8" t="s">
        <v>186</v>
      </c>
      <c r="AT343" s="248" t="s">
        <v>237</v>
      </c>
      <c r="AU343" s="248" t="s">
        <v>86</v>
      </c>
      <c r="AY343" s="17" t="s">
        <v>125</v>
      </c>
      <c r="BE343" s="249">
        <f>IF(N343="základní",J343,0)</f>
        <v>0</v>
      </c>
      <c r="BF343" s="249">
        <f>IF(N343="snížená",J343,0)</f>
        <v>0</v>
      </c>
      <c r="BG343" s="249">
        <f>IF(N343="zákl. přenesená",J343,0)</f>
        <v>0</v>
      </c>
      <c r="BH343" s="249">
        <f>IF(N343="sníž. přenesená",J343,0)</f>
        <v>0</v>
      </c>
      <c r="BI343" s="249">
        <f>IF(N343="nulová",J343,0)</f>
        <v>0</v>
      </c>
      <c r="BJ343" s="17" t="s">
        <v>84</v>
      </c>
      <c r="BK343" s="249">
        <f>ROUND(I343*H343,2)</f>
        <v>0</v>
      </c>
      <c r="BL343" s="17" t="s">
        <v>131</v>
      </c>
      <c r="BM343" s="248" t="s">
        <v>471</v>
      </c>
    </row>
    <row r="344" s="2" customFormat="1">
      <c r="A344" s="38"/>
      <c r="B344" s="39"/>
      <c r="C344" s="40"/>
      <c r="D344" s="250" t="s">
        <v>133</v>
      </c>
      <c r="E344" s="40"/>
      <c r="F344" s="251" t="s">
        <v>470</v>
      </c>
      <c r="G344" s="40"/>
      <c r="H344" s="40"/>
      <c r="I344" s="144"/>
      <c r="J344" s="40"/>
      <c r="K344" s="40"/>
      <c r="L344" s="44"/>
      <c r="M344" s="252"/>
      <c r="N344" s="253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133</v>
      </c>
      <c r="AU344" s="17" t="s">
        <v>86</v>
      </c>
    </row>
    <row r="345" s="2" customFormat="1" ht="16.5" customHeight="1">
      <c r="A345" s="38"/>
      <c r="B345" s="39"/>
      <c r="C345" s="286" t="s">
        <v>472</v>
      </c>
      <c r="D345" s="286" t="s">
        <v>237</v>
      </c>
      <c r="E345" s="287" t="s">
        <v>473</v>
      </c>
      <c r="F345" s="288" t="s">
        <v>474</v>
      </c>
      <c r="G345" s="289" t="s">
        <v>400</v>
      </c>
      <c r="H345" s="290">
        <v>4</v>
      </c>
      <c r="I345" s="291"/>
      <c r="J345" s="292">
        <f>ROUND(I345*H345,2)</f>
        <v>0</v>
      </c>
      <c r="K345" s="293"/>
      <c r="L345" s="294"/>
      <c r="M345" s="295" t="s">
        <v>1</v>
      </c>
      <c r="N345" s="296" t="s">
        <v>41</v>
      </c>
      <c r="O345" s="91"/>
      <c r="P345" s="246">
        <f>O345*H345</f>
        <v>0</v>
      </c>
      <c r="Q345" s="246">
        <v>0.0085000000000000006</v>
      </c>
      <c r="R345" s="246">
        <f>Q345*H345</f>
        <v>0.034000000000000002</v>
      </c>
      <c r="S345" s="246">
        <v>0</v>
      </c>
      <c r="T345" s="24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8" t="s">
        <v>186</v>
      </c>
      <c r="AT345" s="248" t="s">
        <v>237</v>
      </c>
      <c r="AU345" s="248" t="s">
        <v>86</v>
      </c>
      <c r="AY345" s="17" t="s">
        <v>125</v>
      </c>
      <c r="BE345" s="249">
        <f>IF(N345="základní",J345,0)</f>
        <v>0</v>
      </c>
      <c r="BF345" s="249">
        <f>IF(N345="snížená",J345,0)</f>
        <v>0</v>
      </c>
      <c r="BG345" s="249">
        <f>IF(N345="zákl. přenesená",J345,0)</f>
        <v>0</v>
      </c>
      <c r="BH345" s="249">
        <f>IF(N345="sníž. přenesená",J345,0)</f>
        <v>0</v>
      </c>
      <c r="BI345" s="249">
        <f>IF(N345="nulová",J345,0)</f>
        <v>0</v>
      </c>
      <c r="BJ345" s="17" t="s">
        <v>84</v>
      </c>
      <c r="BK345" s="249">
        <f>ROUND(I345*H345,2)</f>
        <v>0</v>
      </c>
      <c r="BL345" s="17" t="s">
        <v>131</v>
      </c>
      <c r="BM345" s="248" t="s">
        <v>475</v>
      </c>
    </row>
    <row r="346" s="2" customFormat="1">
      <c r="A346" s="38"/>
      <c r="B346" s="39"/>
      <c r="C346" s="40"/>
      <c r="D346" s="250" t="s">
        <v>133</v>
      </c>
      <c r="E346" s="40"/>
      <c r="F346" s="251" t="s">
        <v>474</v>
      </c>
      <c r="G346" s="40"/>
      <c r="H346" s="40"/>
      <c r="I346" s="144"/>
      <c r="J346" s="40"/>
      <c r="K346" s="40"/>
      <c r="L346" s="44"/>
      <c r="M346" s="252"/>
      <c r="N346" s="25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133</v>
      </c>
      <c r="AU346" s="17" t="s">
        <v>86</v>
      </c>
    </row>
    <row r="347" s="2" customFormat="1" ht="21.75" customHeight="1">
      <c r="A347" s="38"/>
      <c r="B347" s="39"/>
      <c r="C347" s="236" t="s">
        <v>476</v>
      </c>
      <c r="D347" s="236" t="s">
        <v>127</v>
      </c>
      <c r="E347" s="237" t="s">
        <v>477</v>
      </c>
      <c r="F347" s="238" t="s">
        <v>478</v>
      </c>
      <c r="G347" s="239" t="s">
        <v>400</v>
      </c>
      <c r="H347" s="240">
        <v>1</v>
      </c>
      <c r="I347" s="241"/>
      <c r="J347" s="242">
        <f>ROUND(I347*H347,2)</f>
        <v>0</v>
      </c>
      <c r="K347" s="243"/>
      <c r="L347" s="44"/>
      <c r="M347" s="244" t="s">
        <v>1</v>
      </c>
      <c r="N347" s="245" t="s">
        <v>41</v>
      </c>
      <c r="O347" s="91"/>
      <c r="P347" s="246">
        <f>O347*H347</f>
        <v>0</v>
      </c>
      <c r="Q347" s="246">
        <v>0.21734000000000001</v>
      </c>
      <c r="R347" s="246">
        <f>Q347*H347</f>
        <v>0.21734000000000001</v>
      </c>
      <c r="S347" s="246">
        <v>0</v>
      </c>
      <c r="T347" s="24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8" t="s">
        <v>131</v>
      </c>
      <c r="AT347" s="248" t="s">
        <v>127</v>
      </c>
      <c r="AU347" s="248" t="s">
        <v>86</v>
      </c>
      <c r="AY347" s="17" t="s">
        <v>125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7" t="s">
        <v>84</v>
      </c>
      <c r="BK347" s="249">
        <f>ROUND(I347*H347,2)</f>
        <v>0</v>
      </c>
      <c r="BL347" s="17" t="s">
        <v>131</v>
      </c>
      <c r="BM347" s="248" t="s">
        <v>479</v>
      </c>
    </row>
    <row r="348" s="2" customFormat="1">
      <c r="A348" s="38"/>
      <c r="B348" s="39"/>
      <c r="C348" s="40"/>
      <c r="D348" s="250" t="s">
        <v>133</v>
      </c>
      <c r="E348" s="40"/>
      <c r="F348" s="251" t="s">
        <v>480</v>
      </c>
      <c r="G348" s="40"/>
      <c r="H348" s="40"/>
      <c r="I348" s="144"/>
      <c r="J348" s="40"/>
      <c r="K348" s="40"/>
      <c r="L348" s="44"/>
      <c r="M348" s="252"/>
      <c r="N348" s="25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133</v>
      </c>
      <c r="AU348" s="17" t="s">
        <v>86</v>
      </c>
    </row>
    <row r="349" s="13" customFormat="1">
      <c r="A349" s="13"/>
      <c r="B349" s="254"/>
      <c r="C349" s="255"/>
      <c r="D349" s="250" t="s">
        <v>135</v>
      </c>
      <c r="E349" s="256" t="s">
        <v>1</v>
      </c>
      <c r="F349" s="257" t="s">
        <v>481</v>
      </c>
      <c r="G349" s="255"/>
      <c r="H349" s="256" t="s">
        <v>1</v>
      </c>
      <c r="I349" s="258"/>
      <c r="J349" s="255"/>
      <c r="K349" s="255"/>
      <c r="L349" s="259"/>
      <c r="M349" s="260"/>
      <c r="N349" s="261"/>
      <c r="O349" s="261"/>
      <c r="P349" s="261"/>
      <c r="Q349" s="261"/>
      <c r="R349" s="261"/>
      <c r="S349" s="261"/>
      <c r="T349" s="26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3" t="s">
        <v>135</v>
      </c>
      <c r="AU349" s="263" t="s">
        <v>86</v>
      </c>
      <c r="AV349" s="13" t="s">
        <v>84</v>
      </c>
      <c r="AW349" s="13" t="s">
        <v>32</v>
      </c>
      <c r="AX349" s="13" t="s">
        <v>76</v>
      </c>
      <c r="AY349" s="263" t="s">
        <v>125</v>
      </c>
    </row>
    <row r="350" s="14" customFormat="1">
      <c r="A350" s="14"/>
      <c r="B350" s="264"/>
      <c r="C350" s="265"/>
      <c r="D350" s="250" t="s">
        <v>135</v>
      </c>
      <c r="E350" s="266" t="s">
        <v>1</v>
      </c>
      <c r="F350" s="267" t="s">
        <v>84</v>
      </c>
      <c r="G350" s="265"/>
      <c r="H350" s="268">
        <v>1</v>
      </c>
      <c r="I350" s="269"/>
      <c r="J350" s="265"/>
      <c r="K350" s="265"/>
      <c r="L350" s="270"/>
      <c r="M350" s="271"/>
      <c r="N350" s="272"/>
      <c r="O350" s="272"/>
      <c r="P350" s="272"/>
      <c r="Q350" s="272"/>
      <c r="R350" s="272"/>
      <c r="S350" s="272"/>
      <c r="T350" s="27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4" t="s">
        <v>135</v>
      </c>
      <c r="AU350" s="274" t="s">
        <v>86</v>
      </c>
      <c r="AV350" s="14" t="s">
        <v>86</v>
      </c>
      <c r="AW350" s="14" t="s">
        <v>32</v>
      </c>
      <c r="AX350" s="14" t="s">
        <v>84</v>
      </c>
      <c r="AY350" s="274" t="s">
        <v>125</v>
      </c>
    </row>
    <row r="351" s="2" customFormat="1" ht="21.75" customHeight="1">
      <c r="A351" s="38"/>
      <c r="B351" s="39"/>
      <c r="C351" s="286" t="s">
        <v>482</v>
      </c>
      <c r="D351" s="286" t="s">
        <v>237</v>
      </c>
      <c r="E351" s="287" t="s">
        <v>483</v>
      </c>
      <c r="F351" s="288" t="s">
        <v>484</v>
      </c>
      <c r="G351" s="289" t="s">
        <v>400</v>
      </c>
      <c r="H351" s="290">
        <v>1</v>
      </c>
      <c r="I351" s="291"/>
      <c r="J351" s="292">
        <f>ROUND(I351*H351,2)</f>
        <v>0</v>
      </c>
      <c r="K351" s="293"/>
      <c r="L351" s="294"/>
      <c r="M351" s="295" t="s">
        <v>1</v>
      </c>
      <c r="N351" s="296" t="s">
        <v>41</v>
      </c>
      <c r="O351" s="91"/>
      <c r="P351" s="246">
        <f>O351*H351</f>
        <v>0</v>
      </c>
      <c r="Q351" s="246">
        <v>0</v>
      </c>
      <c r="R351" s="246">
        <f>Q351*H351</f>
        <v>0</v>
      </c>
      <c r="S351" s="246">
        <v>0</v>
      </c>
      <c r="T351" s="24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8" t="s">
        <v>186</v>
      </c>
      <c r="AT351" s="248" t="s">
        <v>237</v>
      </c>
      <c r="AU351" s="248" t="s">
        <v>86</v>
      </c>
      <c r="AY351" s="17" t="s">
        <v>125</v>
      </c>
      <c r="BE351" s="249">
        <f>IF(N351="základní",J351,0)</f>
        <v>0</v>
      </c>
      <c r="BF351" s="249">
        <f>IF(N351="snížená",J351,0)</f>
        <v>0</v>
      </c>
      <c r="BG351" s="249">
        <f>IF(N351="zákl. přenesená",J351,0)</f>
        <v>0</v>
      </c>
      <c r="BH351" s="249">
        <f>IF(N351="sníž. přenesená",J351,0)</f>
        <v>0</v>
      </c>
      <c r="BI351" s="249">
        <f>IF(N351="nulová",J351,0)</f>
        <v>0</v>
      </c>
      <c r="BJ351" s="17" t="s">
        <v>84</v>
      </c>
      <c r="BK351" s="249">
        <f>ROUND(I351*H351,2)</f>
        <v>0</v>
      </c>
      <c r="BL351" s="17" t="s">
        <v>131</v>
      </c>
      <c r="BM351" s="248" t="s">
        <v>485</v>
      </c>
    </row>
    <row r="352" s="2" customFormat="1">
      <c r="A352" s="38"/>
      <c r="B352" s="39"/>
      <c r="C352" s="40"/>
      <c r="D352" s="250" t="s">
        <v>133</v>
      </c>
      <c r="E352" s="40"/>
      <c r="F352" s="251" t="s">
        <v>484</v>
      </c>
      <c r="G352" s="40"/>
      <c r="H352" s="40"/>
      <c r="I352" s="144"/>
      <c r="J352" s="40"/>
      <c r="K352" s="40"/>
      <c r="L352" s="44"/>
      <c r="M352" s="252"/>
      <c r="N352" s="253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133</v>
      </c>
      <c r="AU352" s="17" t="s">
        <v>86</v>
      </c>
    </row>
    <row r="353" s="2" customFormat="1" ht="21.75" customHeight="1">
      <c r="A353" s="38"/>
      <c r="B353" s="39"/>
      <c r="C353" s="236" t="s">
        <v>486</v>
      </c>
      <c r="D353" s="236" t="s">
        <v>127</v>
      </c>
      <c r="E353" s="237" t="s">
        <v>487</v>
      </c>
      <c r="F353" s="238" t="s">
        <v>488</v>
      </c>
      <c r="G353" s="239" t="s">
        <v>400</v>
      </c>
      <c r="H353" s="240">
        <v>4</v>
      </c>
      <c r="I353" s="241"/>
      <c r="J353" s="242">
        <f>ROUND(I353*H353,2)</f>
        <v>0</v>
      </c>
      <c r="K353" s="243"/>
      <c r="L353" s="44"/>
      <c r="M353" s="244" t="s">
        <v>1</v>
      </c>
      <c r="N353" s="245" t="s">
        <v>41</v>
      </c>
      <c r="O353" s="91"/>
      <c r="P353" s="246">
        <f>O353*H353</f>
        <v>0</v>
      </c>
      <c r="Q353" s="246">
        <v>0.21734000000000001</v>
      </c>
      <c r="R353" s="246">
        <f>Q353*H353</f>
        <v>0.86936000000000002</v>
      </c>
      <c r="S353" s="246">
        <v>0</v>
      </c>
      <c r="T353" s="247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8" t="s">
        <v>131</v>
      </c>
      <c r="AT353" s="248" t="s">
        <v>127</v>
      </c>
      <c r="AU353" s="248" t="s">
        <v>86</v>
      </c>
      <c r="AY353" s="17" t="s">
        <v>125</v>
      </c>
      <c r="BE353" s="249">
        <f>IF(N353="základní",J353,0)</f>
        <v>0</v>
      </c>
      <c r="BF353" s="249">
        <f>IF(N353="snížená",J353,0)</f>
        <v>0</v>
      </c>
      <c r="BG353" s="249">
        <f>IF(N353="zákl. přenesená",J353,0)</f>
        <v>0</v>
      </c>
      <c r="BH353" s="249">
        <f>IF(N353="sníž. přenesená",J353,0)</f>
        <v>0</v>
      </c>
      <c r="BI353" s="249">
        <f>IF(N353="nulová",J353,0)</f>
        <v>0</v>
      </c>
      <c r="BJ353" s="17" t="s">
        <v>84</v>
      </c>
      <c r="BK353" s="249">
        <f>ROUND(I353*H353,2)</f>
        <v>0</v>
      </c>
      <c r="BL353" s="17" t="s">
        <v>131</v>
      </c>
      <c r="BM353" s="248" t="s">
        <v>489</v>
      </c>
    </row>
    <row r="354" s="2" customFormat="1">
      <c r="A354" s="38"/>
      <c r="B354" s="39"/>
      <c r="C354" s="40"/>
      <c r="D354" s="250" t="s">
        <v>133</v>
      </c>
      <c r="E354" s="40"/>
      <c r="F354" s="251" t="s">
        <v>488</v>
      </c>
      <c r="G354" s="40"/>
      <c r="H354" s="40"/>
      <c r="I354" s="144"/>
      <c r="J354" s="40"/>
      <c r="K354" s="40"/>
      <c r="L354" s="44"/>
      <c r="M354" s="252"/>
      <c r="N354" s="253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133</v>
      </c>
      <c r="AU354" s="17" t="s">
        <v>86</v>
      </c>
    </row>
    <row r="355" s="2" customFormat="1" ht="16.5" customHeight="1">
      <c r="A355" s="38"/>
      <c r="B355" s="39"/>
      <c r="C355" s="286" t="s">
        <v>490</v>
      </c>
      <c r="D355" s="286" t="s">
        <v>237</v>
      </c>
      <c r="E355" s="287" t="s">
        <v>491</v>
      </c>
      <c r="F355" s="288" t="s">
        <v>492</v>
      </c>
      <c r="G355" s="289" t="s">
        <v>400</v>
      </c>
      <c r="H355" s="290">
        <v>4</v>
      </c>
      <c r="I355" s="291"/>
      <c r="J355" s="292">
        <f>ROUND(I355*H355,2)</f>
        <v>0</v>
      </c>
      <c r="K355" s="293"/>
      <c r="L355" s="294"/>
      <c r="M355" s="295" t="s">
        <v>1</v>
      </c>
      <c r="N355" s="296" t="s">
        <v>41</v>
      </c>
      <c r="O355" s="91"/>
      <c r="P355" s="246">
        <f>O355*H355</f>
        <v>0</v>
      </c>
      <c r="Q355" s="246">
        <v>0.050599999999999999</v>
      </c>
      <c r="R355" s="246">
        <f>Q355*H355</f>
        <v>0.2024</v>
      </c>
      <c r="S355" s="246">
        <v>0</v>
      </c>
      <c r="T355" s="24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8" t="s">
        <v>186</v>
      </c>
      <c r="AT355" s="248" t="s">
        <v>237</v>
      </c>
      <c r="AU355" s="248" t="s">
        <v>86</v>
      </c>
      <c r="AY355" s="17" t="s">
        <v>125</v>
      </c>
      <c r="BE355" s="249">
        <f>IF(N355="základní",J355,0)</f>
        <v>0</v>
      </c>
      <c r="BF355" s="249">
        <f>IF(N355="snížená",J355,0)</f>
        <v>0</v>
      </c>
      <c r="BG355" s="249">
        <f>IF(N355="zákl. přenesená",J355,0)</f>
        <v>0</v>
      </c>
      <c r="BH355" s="249">
        <f>IF(N355="sníž. přenesená",J355,0)</f>
        <v>0</v>
      </c>
      <c r="BI355" s="249">
        <f>IF(N355="nulová",J355,0)</f>
        <v>0</v>
      </c>
      <c r="BJ355" s="17" t="s">
        <v>84</v>
      </c>
      <c r="BK355" s="249">
        <f>ROUND(I355*H355,2)</f>
        <v>0</v>
      </c>
      <c r="BL355" s="17" t="s">
        <v>131</v>
      </c>
      <c r="BM355" s="248" t="s">
        <v>493</v>
      </c>
    </row>
    <row r="356" s="2" customFormat="1">
      <c r="A356" s="38"/>
      <c r="B356" s="39"/>
      <c r="C356" s="40"/>
      <c r="D356" s="250" t="s">
        <v>133</v>
      </c>
      <c r="E356" s="40"/>
      <c r="F356" s="251" t="s">
        <v>492</v>
      </c>
      <c r="G356" s="40"/>
      <c r="H356" s="40"/>
      <c r="I356" s="144"/>
      <c r="J356" s="40"/>
      <c r="K356" s="40"/>
      <c r="L356" s="44"/>
      <c r="M356" s="252"/>
      <c r="N356" s="25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133</v>
      </c>
      <c r="AU356" s="17" t="s">
        <v>86</v>
      </c>
    </row>
    <row r="357" s="2" customFormat="1" ht="21.75" customHeight="1">
      <c r="A357" s="38"/>
      <c r="B357" s="39"/>
      <c r="C357" s="236" t="s">
        <v>494</v>
      </c>
      <c r="D357" s="236" t="s">
        <v>127</v>
      </c>
      <c r="E357" s="237" t="s">
        <v>495</v>
      </c>
      <c r="F357" s="238" t="s">
        <v>496</v>
      </c>
      <c r="G357" s="239" t="s">
        <v>400</v>
      </c>
      <c r="H357" s="240">
        <v>1</v>
      </c>
      <c r="I357" s="241"/>
      <c r="J357" s="242">
        <f>ROUND(I357*H357,2)</f>
        <v>0</v>
      </c>
      <c r="K357" s="243"/>
      <c r="L357" s="44"/>
      <c r="M357" s="244" t="s">
        <v>1</v>
      </c>
      <c r="N357" s="245" t="s">
        <v>41</v>
      </c>
      <c r="O357" s="91"/>
      <c r="P357" s="246">
        <f>O357*H357</f>
        <v>0</v>
      </c>
      <c r="Q357" s="246">
        <v>0.32272000000000001</v>
      </c>
      <c r="R357" s="246">
        <f>Q357*H357</f>
        <v>0.32272000000000001</v>
      </c>
      <c r="S357" s="246">
        <v>0</v>
      </c>
      <c r="T357" s="247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8" t="s">
        <v>131</v>
      </c>
      <c r="AT357" s="248" t="s">
        <v>127</v>
      </c>
      <c r="AU357" s="248" t="s">
        <v>86</v>
      </c>
      <c r="AY357" s="17" t="s">
        <v>125</v>
      </c>
      <c r="BE357" s="249">
        <f>IF(N357="základní",J357,0)</f>
        <v>0</v>
      </c>
      <c r="BF357" s="249">
        <f>IF(N357="snížená",J357,0)</f>
        <v>0</v>
      </c>
      <c r="BG357" s="249">
        <f>IF(N357="zákl. přenesená",J357,0)</f>
        <v>0</v>
      </c>
      <c r="BH357" s="249">
        <f>IF(N357="sníž. přenesená",J357,0)</f>
        <v>0</v>
      </c>
      <c r="BI357" s="249">
        <f>IF(N357="nulová",J357,0)</f>
        <v>0</v>
      </c>
      <c r="BJ357" s="17" t="s">
        <v>84</v>
      </c>
      <c r="BK357" s="249">
        <f>ROUND(I357*H357,2)</f>
        <v>0</v>
      </c>
      <c r="BL357" s="17" t="s">
        <v>131</v>
      </c>
      <c r="BM357" s="248" t="s">
        <v>497</v>
      </c>
    </row>
    <row r="358" s="2" customFormat="1">
      <c r="A358" s="38"/>
      <c r="B358" s="39"/>
      <c r="C358" s="40"/>
      <c r="D358" s="250" t="s">
        <v>133</v>
      </c>
      <c r="E358" s="40"/>
      <c r="F358" s="251" t="s">
        <v>498</v>
      </c>
      <c r="G358" s="40"/>
      <c r="H358" s="40"/>
      <c r="I358" s="144"/>
      <c r="J358" s="40"/>
      <c r="K358" s="40"/>
      <c r="L358" s="44"/>
      <c r="M358" s="252"/>
      <c r="N358" s="25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133</v>
      </c>
      <c r="AU358" s="17" t="s">
        <v>86</v>
      </c>
    </row>
    <row r="359" s="2" customFormat="1" ht="21.75" customHeight="1">
      <c r="A359" s="38"/>
      <c r="B359" s="39"/>
      <c r="C359" s="236" t="s">
        <v>499</v>
      </c>
      <c r="D359" s="236" t="s">
        <v>127</v>
      </c>
      <c r="E359" s="237" t="s">
        <v>500</v>
      </c>
      <c r="F359" s="238" t="s">
        <v>501</v>
      </c>
      <c r="G359" s="239" t="s">
        <v>400</v>
      </c>
      <c r="H359" s="240">
        <v>15</v>
      </c>
      <c r="I359" s="241"/>
      <c r="J359" s="242">
        <f>ROUND(I359*H359,2)</f>
        <v>0</v>
      </c>
      <c r="K359" s="243"/>
      <c r="L359" s="44"/>
      <c r="M359" s="244" t="s">
        <v>1</v>
      </c>
      <c r="N359" s="245" t="s">
        <v>41</v>
      </c>
      <c r="O359" s="91"/>
      <c r="P359" s="246">
        <f>O359*H359</f>
        <v>0</v>
      </c>
      <c r="Q359" s="246">
        <v>0.26469999999999999</v>
      </c>
      <c r="R359" s="246">
        <f>Q359*H359</f>
        <v>3.9704999999999999</v>
      </c>
      <c r="S359" s="246">
        <v>0</v>
      </c>
      <c r="T359" s="24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8" t="s">
        <v>131</v>
      </c>
      <c r="AT359" s="248" t="s">
        <v>127</v>
      </c>
      <c r="AU359" s="248" t="s">
        <v>86</v>
      </c>
      <c r="AY359" s="17" t="s">
        <v>125</v>
      </c>
      <c r="BE359" s="249">
        <f>IF(N359="základní",J359,0)</f>
        <v>0</v>
      </c>
      <c r="BF359" s="249">
        <f>IF(N359="snížená",J359,0)</f>
        <v>0</v>
      </c>
      <c r="BG359" s="249">
        <f>IF(N359="zákl. přenesená",J359,0)</f>
        <v>0</v>
      </c>
      <c r="BH359" s="249">
        <f>IF(N359="sníž. přenesená",J359,0)</f>
        <v>0</v>
      </c>
      <c r="BI359" s="249">
        <f>IF(N359="nulová",J359,0)</f>
        <v>0</v>
      </c>
      <c r="BJ359" s="17" t="s">
        <v>84</v>
      </c>
      <c r="BK359" s="249">
        <f>ROUND(I359*H359,2)</f>
        <v>0</v>
      </c>
      <c r="BL359" s="17" t="s">
        <v>131</v>
      </c>
      <c r="BM359" s="248" t="s">
        <v>502</v>
      </c>
    </row>
    <row r="360" s="2" customFormat="1">
      <c r="A360" s="38"/>
      <c r="B360" s="39"/>
      <c r="C360" s="40"/>
      <c r="D360" s="250" t="s">
        <v>133</v>
      </c>
      <c r="E360" s="40"/>
      <c r="F360" s="251" t="s">
        <v>503</v>
      </c>
      <c r="G360" s="40"/>
      <c r="H360" s="40"/>
      <c r="I360" s="144"/>
      <c r="J360" s="40"/>
      <c r="K360" s="40"/>
      <c r="L360" s="44"/>
      <c r="M360" s="252"/>
      <c r="N360" s="253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133</v>
      </c>
      <c r="AU360" s="17" t="s">
        <v>86</v>
      </c>
    </row>
    <row r="361" s="13" customFormat="1">
      <c r="A361" s="13"/>
      <c r="B361" s="254"/>
      <c r="C361" s="255"/>
      <c r="D361" s="250" t="s">
        <v>135</v>
      </c>
      <c r="E361" s="256" t="s">
        <v>1</v>
      </c>
      <c r="F361" s="257" t="s">
        <v>504</v>
      </c>
      <c r="G361" s="255"/>
      <c r="H361" s="256" t="s">
        <v>1</v>
      </c>
      <c r="I361" s="258"/>
      <c r="J361" s="255"/>
      <c r="K361" s="255"/>
      <c r="L361" s="259"/>
      <c r="M361" s="260"/>
      <c r="N361" s="261"/>
      <c r="O361" s="261"/>
      <c r="P361" s="261"/>
      <c r="Q361" s="261"/>
      <c r="R361" s="261"/>
      <c r="S361" s="261"/>
      <c r="T361" s="26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3" t="s">
        <v>135</v>
      </c>
      <c r="AU361" s="263" t="s">
        <v>86</v>
      </c>
      <c r="AV361" s="13" t="s">
        <v>84</v>
      </c>
      <c r="AW361" s="13" t="s">
        <v>32</v>
      </c>
      <c r="AX361" s="13" t="s">
        <v>76</v>
      </c>
      <c r="AY361" s="263" t="s">
        <v>125</v>
      </c>
    </row>
    <row r="362" s="14" customFormat="1">
      <c r="A362" s="14"/>
      <c r="B362" s="264"/>
      <c r="C362" s="265"/>
      <c r="D362" s="250" t="s">
        <v>135</v>
      </c>
      <c r="E362" s="266" t="s">
        <v>1</v>
      </c>
      <c r="F362" s="267" t="s">
        <v>208</v>
      </c>
      <c r="G362" s="265"/>
      <c r="H362" s="268">
        <v>11</v>
      </c>
      <c r="I362" s="269"/>
      <c r="J362" s="265"/>
      <c r="K362" s="265"/>
      <c r="L362" s="270"/>
      <c r="M362" s="271"/>
      <c r="N362" s="272"/>
      <c r="O362" s="272"/>
      <c r="P362" s="272"/>
      <c r="Q362" s="272"/>
      <c r="R362" s="272"/>
      <c r="S362" s="272"/>
      <c r="T362" s="27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4" t="s">
        <v>135</v>
      </c>
      <c r="AU362" s="274" t="s">
        <v>86</v>
      </c>
      <c r="AV362" s="14" t="s">
        <v>86</v>
      </c>
      <c r="AW362" s="14" t="s">
        <v>32</v>
      </c>
      <c r="AX362" s="14" t="s">
        <v>76</v>
      </c>
      <c r="AY362" s="274" t="s">
        <v>125</v>
      </c>
    </row>
    <row r="363" s="13" customFormat="1">
      <c r="A363" s="13"/>
      <c r="B363" s="254"/>
      <c r="C363" s="255"/>
      <c r="D363" s="250" t="s">
        <v>135</v>
      </c>
      <c r="E363" s="256" t="s">
        <v>1</v>
      </c>
      <c r="F363" s="257" t="s">
        <v>505</v>
      </c>
      <c r="G363" s="255"/>
      <c r="H363" s="256" t="s">
        <v>1</v>
      </c>
      <c r="I363" s="258"/>
      <c r="J363" s="255"/>
      <c r="K363" s="255"/>
      <c r="L363" s="259"/>
      <c r="M363" s="260"/>
      <c r="N363" s="261"/>
      <c r="O363" s="261"/>
      <c r="P363" s="261"/>
      <c r="Q363" s="261"/>
      <c r="R363" s="261"/>
      <c r="S363" s="261"/>
      <c r="T363" s="26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3" t="s">
        <v>135</v>
      </c>
      <c r="AU363" s="263" t="s">
        <v>86</v>
      </c>
      <c r="AV363" s="13" t="s">
        <v>84</v>
      </c>
      <c r="AW363" s="13" t="s">
        <v>32</v>
      </c>
      <c r="AX363" s="13" t="s">
        <v>76</v>
      </c>
      <c r="AY363" s="263" t="s">
        <v>125</v>
      </c>
    </row>
    <row r="364" s="14" customFormat="1">
      <c r="A364" s="14"/>
      <c r="B364" s="264"/>
      <c r="C364" s="265"/>
      <c r="D364" s="250" t="s">
        <v>135</v>
      </c>
      <c r="E364" s="266" t="s">
        <v>1</v>
      </c>
      <c r="F364" s="267" t="s">
        <v>131</v>
      </c>
      <c r="G364" s="265"/>
      <c r="H364" s="268">
        <v>4</v>
      </c>
      <c r="I364" s="269"/>
      <c r="J364" s="265"/>
      <c r="K364" s="265"/>
      <c r="L364" s="270"/>
      <c r="M364" s="271"/>
      <c r="N364" s="272"/>
      <c r="O364" s="272"/>
      <c r="P364" s="272"/>
      <c r="Q364" s="272"/>
      <c r="R364" s="272"/>
      <c r="S364" s="272"/>
      <c r="T364" s="27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4" t="s">
        <v>135</v>
      </c>
      <c r="AU364" s="274" t="s">
        <v>86</v>
      </c>
      <c r="AV364" s="14" t="s">
        <v>86</v>
      </c>
      <c r="AW364" s="14" t="s">
        <v>32</v>
      </c>
      <c r="AX364" s="14" t="s">
        <v>76</v>
      </c>
      <c r="AY364" s="274" t="s">
        <v>125</v>
      </c>
    </row>
    <row r="365" s="15" customFormat="1">
      <c r="A365" s="15"/>
      <c r="B365" s="275"/>
      <c r="C365" s="276"/>
      <c r="D365" s="250" t="s">
        <v>135</v>
      </c>
      <c r="E365" s="277" t="s">
        <v>1</v>
      </c>
      <c r="F365" s="278" t="s">
        <v>140</v>
      </c>
      <c r="G365" s="276"/>
      <c r="H365" s="279">
        <v>15</v>
      </c>
      <c r="I365" s="280"/>
      <c r="J365" s="276"/>
      <c r="K365" s="276"/>
      <c r="L365" s="281"/>
      <c r="M365" s="282"/>
      <c r="N365" s="283"/>
      <c r="O365" s="283"/>
      <c r="P365" s="283"/>
      <c r="Q365" s="283"/>
      <c r="R365" s="283"/>
      <c r="S365" s="283"/>
      <c r="T365" s="28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85" t="s">
        <v>135</v>
      </c>
      <c r="AU365" s="285" t="s">
        <v>86</v>
      </c>
      <c r="AV365" s="15" t="s">
        <v>131</v>
      </c>
      <c r="AW365" s="15" t="s">
        <v>32</v>
      </c>
      <c r="AX365" s="15" t="s">
        <v>84</v>
      </c>
      <c r="AY365" s="285" t="s">
        <v>125</v>
      </c>
    </row>
    <row r="366" s="12" customFormat="1" ht="22.8" customHeight="1">
      <c r="A366" s="12"/>
      <c r="B366" s="220"/>
      <c r="C366" s="221"/>
      <c r="D366" s="222" t="s">
        <v>75</v>
      </c>
      <c r="E366" s="234" t="s">
        <v>192</v>
      </c>
      <c r="F366" s="234" t="s">
        <v>506</v>
      </c>
      <c r="G366" s="221"/>
      <c r="H366" s="221"/>
      <c r="I366" s="224"/>
      <c r="J366" s="235">
        <f>BK366</f>
        <v>0</v>
      </c>
      <c r="K366" s="221"/>
      <c r="L366" s="226"/>
      <c r="M366" s="227"/>
      <c r="N366" s="228"/>
      <c r="O366" s="228"/>
      <c r="P366" s="229">
        <f>SUM(P367:P446)</f>
        <v>0</v>
      </c>
      <c r="Q366" s="228"/>
      <c r="R366" s="229">
        <f>SUM(R367:R446)</f>
        <v>95.263997639999999</v>
      </c>
      <c r="S366" s="228"/>
      <c r="T366" s="230">
        <f>SUM(T367:T446)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31" t="s">
        <v>84</v>
      </c>
      <c r="AT366" s="232" t="s">
        <v>75</v>
      </c>
      <c r="AU366" s="232" t="s">
        <v>84</v>
      </c>
      <c r="AY366" s="231" t="s">
        <v>125</v>
      </c>
      <c r="BK366" s="233">
        <f>SUM(BK367:BK446)</f>
        <v>0</v>
      </c>
    </row>
    <row r="367" s="2" customFormat="1" ht="21.75" customHeight="1">
      <c r="A367" s="38"/>
      <c r="B367" s="39"/>
      <c r="C367" s="236" t="s">
        <v>507</v>
      </c>
      <c r="D367" s="236" t="s">
        <v>127</v>
      </c>
      <c r="E367" s="237" t="s">
        <v>508</v>
      </c>
      <c r="F367" s="238" t="s">
        <v>509</v>
      </c>
      <c r="G367" s="239" t="s">
        <v>400</v>
      </c>
      <c r="H367" s="240">
        <v>6</v>
      </c>
      <c r="I367" s="241"/>
      <c r="J367" s="242">
        <f>ROUND(I367*H367,2)</f>
        <v>0</v>
      </c>
      <c r="K367" s="243"/>
      <c r="L367" s="44"/>
      <c r="M367" s="244" t="s">
        <v>1</v>
      </c>
      <c r="N367" s="245" t="s">
        <v>41</v>
      </c>
      <c r="O367" s="91"/>
      <c r="P367" s="246">
        <f>O367*H367</f>
        <v>0</v>
      </c>
      <c r="Q367" s="246">
        <v>0.00069999999999999999</v>
      </c>
      <c r="R367" s="246">
        <f>Q367*H367</f>
        <v>0.0041999999999999997</v>
      </c>
      <c r="S367" s="246">
        <v>0</v>
      </c>
      <c r="T367" s="24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8" t="s">
        <v>131</v>
      </c>
      <c r="AT367" s="248" t="s">
        <v>127</v>
      </c>
      <c r="AU367" s="248" t="s">
        <v>86</v>
      </c>
      <c r="AY367" s="17" t="s">
        <v>125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7" t="s">
        <v>84</v>
      </c>
      <c r="BK367" s="249">
        <f>ROUND(I367*H367,2)</f>
        <v>0</v>
      </c>
      <c r="BL367" s="17" t="s">
        <v>131</v>
      </c>
      <c r="BM367" s="248" t="s">
        <v>510</v>
      </c>
    </row>
    <row r="368" s="2" customFormat="1">
      <c r="A368" s="38"/>
      <c r="B368" s="39"/>
      <c r="C368" s="40"/>
      <c r="D368" s="250" t="s">
        <v>133</v>
      </c>
      <c r="E368" s="40"/>
      <c r="F368" s="251" t="s">
        <v>511</v>
      </c>
      <c r="G368" s="40"/>
      <c r="H368" s="40"/>
      <c r="I368" s="144"/>
      <c r="J368" s="40"/>
      <c r="K368" s="40"/>
      <c r="L368" s="44"/>
      <c r="M368" s="252"/>
      <c r="N368" s="253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133</v>
      </c>
      <c r="AU368" s="17" t="s">
        <v>86</v>
      </c>
    </row>
    <row r="369" s="13" customFormat="1">
      <c r="A369" s="13"/>
      <c r="B369" s="254"/>
      <c r="C369" s="255"/>
      <c r="D369" s="250" t="s">
        <v>135</v>
      </c>
      <c r="E369" s="256" t="s">
        <v>1</v>
      </c>
      <c r="F369" s="257" t="s">
        <v>512</v>
      </c>
      <c r="G369" s="255"/>
      <c r="H369" s="256" t="s">
        <v>1</v>
      </c>
      <c r="I369" s="258"/>
      <c r="J369" s="255"/>
      <c r="K369" s="255"/>
      <c r="L369" s="259"/>
      <c r="M369" s="260"/>
      <c r="N369" s="261"/>
      <c r="O369" s="261"/>
      <c r="P369" s="261"/>
      <c r="Q369" s="261"/>
      <c r="R369" s="261"/>
      <c r="S369" s="261"/>
      <c r="T369" s="26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3" t="s">
        <v>135</v>
      </c>
      <c r="AU369" s="263" t="s">
        <v>86</v>
      </c>
      <c r="AV369" s="13" t="s">
        <v>84</v>
      </c>
      <c r="AW369" s="13" t="s">
        <v>32</v>
      </c>
      <c r="AX369" s="13" t="s">
        <v>76</v>
      </c>
      <c r="AY369" s="263" t="s">
        <v>125</v>
      </c>
    </row>
    <row r="370" s="13" customFormat="1">
      <c r="A370" s="13"/>
      <c r="B370" s="254"/>
      <c r="C370" s="255"/>
      <c r="D370" s="250" t="s">
        <v>135</v>
      </c>
      <c r="E370" s="256" t="s">
        <v>1</v>
      </c>
      <c r="F370" s="257" t="s">
        <v>513</v>
      </c>
      <c r="G370" s="255"/>
      <c r="H370" s="256" t="s">
        <v>1</v>
      </c>
      <c r="I370" s="258"/>
      <c r="J370" s="255"/>
      <c r="K370" s="255"/>
      <c r="L370" s="259"/>
      <c r="M370" s="260"/>
      <c r="N370" s="261"/>
      <c r="O370" s="261"/>
      <c r="P370" s="261"/>
      <c r="Q370" s="261"/>
      <c r="R370" s="261"/>
      <c r="S370" s="261"/>
      <c r="T370" s="26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3" t="s">
        <v>135</v>
      </c>
      <c r="AU370" s="263" t="s">
        <v>86</v>
      </c>
      <c r="AV370" s="13" t="s">
        <v>84</v>
      </c>
      <c r="AW370" s="13" t="s">
        <v>32</v>
      </c>
      <c r="AX370" s="13" t="s">
        <v>76</v>
      </c>
      <c r="AY370" s="263" t="s">
        <v>125</v>
      </c>
    </row>
    <row r="371" s="14" customFormat="1">
      <c r="A371" s="14"/>
      <c r="B371" s="264"/>
      <c r="C371" s="265"/>
      <c r="D371" s="250" t="s">
        <v>135</v>
      </c>
      <c r="E371" s="266" t="s">
        <v>1</v>
      </c>
      <c r="F371" s="267" t="s">
        <v>173</v>
      </c>
      <c r="G371" s="265"/>
      <c r="H371" s="268">
        <v>6</v>
      </c>
      <c r="I371" s="269"/>
      <c r="J371" s="265"/>
      <c r="K371" s="265"/>
      <c r="L371" s="270"/>
      <c r="M371" s="271"/>
      <c r="N371" s="272"/>
      <c r="O371" s="272"/>
      <c r="P371" s="272"/>
      <c r="Q371" s="272"/>
      <c r="R371" s="272"/>
      <c r="S371" s="272"/>
      <c r="T371" s="27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4" t="s">
        <v>135</v>
      </c>
      <c r="AU371" s="274" t="s">
        <v>86</v>
      </c>
      <c r="AV371" s="14" t="s">
        <v>86</v>
      </c>
      <c r="AW371" s="14" t="s">
        <v>32</v>
      </c>
      <c r="AX371" s="14" t="s">
        <v>84</v>
      </c>
      <c r="AY371" s="274" t="s">
        <v>125</v>
      </c>
    </row>
    <row r="372" s="2" customFormat="1" ht="21.75" customHeight="1">
      <c r="A372" s="38"/>
      <c r="B372" s="39"/>
      <c r="C372" s="236" t="s">
        <v>514</v>
      </c>
      <c r="D372" s="236" t="s">
        <v>127</v>
      </c>
      <c r="E372" s="237" t="s">
        <v>515</v>
      </c>
      <c r="F372" s="238" t="s">
        <v>516</v>
      </c>
      <c r="G372" s="239" t="s">
        <v>400</v>
      </c>
      <c r="H372" s="240">
        <v>3</v>
      </c>
      <c r="I372" s="241"/>
      <c r="J372" s="242">
        <f>ROUND(I372*H372,2)</f>
        <v>0</v>
      </c>
      <c r="K372" s="243"/>
      <c r="L372" s="44"/>
      <c r="M372" s="244" t="s">
        <v>1</v>
      </c>
      <c r="N372" s="245" t="s">
        <v>41</v>
      </c>
      <c r="O372" s="91"/>
      <c r="P372" s="246">
        <f>O372*H372</f>
        <v>0</v>
      </c>
      <c r="Q372" s="246">
        <v>0.11241</v>
      </c>
      <c r="R372" s="246">
        <f>Q372*H372</f>
        <v>0.33722999999999997</v>
      </c>
      <c r="S372" s="246">
        <v>0</v>
      </c>
      <c r="T372" s="247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8" t="s">
        <v>131</v>
      </c>
      <c r="AT372" s="248" t="s">
        <v>127</v>
      </c>
      <c r="AU372" s="248" t="s">
        <v>86</v>
      </c>
      <c r="AY372" s="17" t="s">
        <v>125</v>
      </c>
      <c r="BE372" s="249">
        <f>IF(N372="základní",J372,0)</f>
        <v>0</v>
      </c>
      <c r="BF372" s="249">
        <f>IF(N372="snížená",J372,0)</f>
        <v>0</v>
      </c>
      <c r="BG372" s="249">
        <f>IF(N372="zákl. přenesená",J372,0)</f>
        <v>0</v>
      </c>
      <c r="BH372" s="249">
        <f>IF(N372="sníž. přenesená",J372,0)</f>
        <v>0</v>
      </c>
      <c r="BI372" s="249">
        <f>IF(N372="nulová",J372,0)</f>
        <v>0</v>
      </c>
      <c r="BJ372" s="17" t="s">
        <v>84</v>
      </c>
      <c r="BK372" s="249">
        <f>ROUND(I372*H372,2)</f>
        <v>0</v>
      </c>
      <c r="BL372" s="17" t="s">
        <v>131</v>
      </c>
      <c r="BM372" s="248" t="s">
        <v>517</v>
      </c>
    </row>
    <row r="373" s="2" customFormat="1">
      <c r="A373" s="38"/>
      <c r="B373" s="39"/>
      <c r="C373" s="40"/>
      <c r="D373" s="250" t="s">
        <v>133</v>
      </c>
      <c r="E373" s="40"/>
      <c r="F373" s="251" t="s">
        <v>518</v>
      </c>
      <c r="G373" s="40"/>
      <c r="H373" s="40"/>
      <c r="I373" s="144"/>
      <c r="J373" s="40"/>
      <c r="K373" s="40"/>
      <c r="L373" s="44"/>
      <c r="M373" s="252"/>
      <c r="N373" s="253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133</v>
      </c>
      <c r="AU373" s="17" t="s">
        <v>86</v>
      </c>
    </row>
    <row r="374" s="2" customFormat="1" ht="16.5" customHeight="1">
      <c r="A374" s="38"/>
      <c r="B374" s="39"/>
      <c r="C374" s="286" t="s">
        <v>519</v>
      </c>
      <c r="D374" s="286" t="s">
        <v>237</v>
      </c>
      <c r="E374" s="287" t="s">
        <v>520</v>
      </c>
      <c r="F374" s="288" t="s">
        <v>521</v>
      </c>
      <c r="G374" s="289" t="s">
        <v>400</v>
      </c>
      <c r="H374" s="290">
        <v>3</v>
      </c>
      <c r="I374" s="291"/>
      <c r="J374" s="292">
        <f>ROUND(I374*H374,2)</f>
        <v>0</v>
      </c>
      <c r="K374" s="293"/>
      <c r="L374" s="294"/>
      <c r="M374" s="295" t="s">
        <v>1</v>
      </c>
      <c r="N374" s="296" t="s">
        <v>41</v>
      </c>
      <c r="O374" s="91"/>
      <c r="P374" s="246">
        <f>O374*H374</f>
        <v>0</v>
      </c>
      <c r="Q374" s="246">
        <v>0.0061000000000000004</v>
      </c>
      <c r="R374" s="246">
        <f>Q374*H374</f>
        <v>0.0183</v>
      </c>
      <c r="S374" s="246">
        <v>0</v>
      </c>
      <c r="T374" s="24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48" t="s">
        <v>186</v>
      </c>
      <c r="AT374" s="248" t="s">
        <v>237</v>
      </c>
      <c r="AU374" s="248" t="s">
        <v>86</v>
      </c>
      <c r="AY374" s="17" t="s">
        <v>125</v>
      </c>
      <c r="BE374" s="249">
        <f>IF(N374="základní",J374,0)</f>
        <v>0</v>
      </c>
      <c r="BF374" s="249">
        <f>IF(N374="snížená",J374,0)</f>
        <v>0</v>
      </c>
      <c r="BG374" s="249">
        <f>IF(N374="zákl. přenesená",J374,0)</f>
        <v>0</v>
      </c>
      <c r="BH374" s="249">
        <f>IF(N374="sníž. přenesená",J374,0)</f>
        <v>0</v>
      </c>
      <c r="BI374" s="249">
        <f>IF(N374="nulová",J374,0)</f>
        <v>0</v>
      </c>
      <c r="BJ374" s="17" t="s">
        <v>84</v>
      </c>
      <c r="BK374" s="249">
        <f>ROUND(I374*H374,2)</f>
        <v>0</v>
      </c>
      <c r="BL374" s="17" t="s">
        <v>131</v>
      </c>
      <c r="BM374" s="248" t="s">
        <v>522</v>
      </c>
    </row>
    <row r="375" s="2" customFormat="1">
      <c r="A375" s="38"/>
      <c r="B375" s="39"/>
      <c r="C375" s="40"/>
      <c r="D375" s="250" t="s">
        <v>133</v>
      </c>
      <c r="E375" s="40"/>
      <c r="F375" s="251" t="s">
        <v>521</v>
      </c>
      <c r="G375" s="40"/>
      <c r="H375" s="40"/>
      <c r="I375" s="144"/>
      <c r="J375" s="40"/>
      <c r="K375" s="40"/>
      <c r="L375" s="44"/>
      <c r="M375" s="252"/>
      <c r="N375" s="253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133</v>
      </c>
      <c r="AU375" s="17" t="s">
        <v>86</v>
      </c>
    </row>
    <row r="376" s="2" customFormat="1" ht="16.5" customHeight="1">
      <c r="A376" s="38"/>
      <c r="B376" s="39"/>
      <c r="C376" s="286" t="s">
        <v>523</v>
      </c>
      <c r="D376" s="286" t="s">
        <v>237</v>
      </c>
      <c r="E376" s="287" t="s">
        <v>524</v>
      </c>
      <c r="F376" s="288" t="s">
        <v>525</v>
      </c>
      <c r="G376" s="289" t="s">
        <v>400</v>
      </c>
      <c r="H376" s="290">
        <v>3</v>
      </c>
      <c r="I376" s="291"/>
      <c r="J376" s="292">
        <f>ROUND(I376*H376,2)</f>
        <v>0</v>
      </c>
      <c r="K376" s="293"/>
      <c r="L376" s="294"/>
      <c r="M376" s="295" t="s">
        <v>1</v>
      </c>
      <c r="N376" s="296" t="s">
        <v>41</v>
      </c>
      <c r="O376" s="91"/>
      <c r="P376" s="246">
        <f>O376*H376</f>
        <v>0</v>
      </c>
      <c r="Q376" s="246">
        <v>0.0030000000000000001</v>
      </c>
      <c r="R376" s="246">
        <f>Q376*H376</f>
        <v>0.0090000000000000011</v>
      </c>
      <c r="S376" s="246">
        <v>0</v>
      </c>
      <c r="T376" s="247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8" t="s">
        <v>186</v>
      </c>
      <c r="AT376" s="248" t="s">
        <v>237</v>
      </c>
      <c r="AU376" s="248" t="s">
        <v>86</v>
      </c>
      <c r="AY376" s="17" t="s">
        <v>125</v>
      </c>
      <c r="BE376" s="249">
        <f>IF(N376="základní",J376,0)</f>
        <v>0</v>
      </c>
      <c r="BF376" s="249">
        <f>IF(N376="snížená",J376,0)</f>
        <v>0</v>
      </c>
      <c r="BG376" s="249">
        <f>IF(N376="zákl. přenesená",J376,0)</f>
        <v>0</v>
      </c>
      <c r="BH376" s="249">
        <f>IF(N376="sníž. přenesená",J376,0)</f>
        <v>0</v>
      </c>
      <c r="BI376" s="249">
        <f>IF(N376="nulová",J376,0)</f>
        <v>0</v>
      </c>
      <c r="BJ376" s="17" t="s">
        <v>84</v>
      </c>
      <c r="BK376" s="249">
        <f>ROUND(I376*H376,2)</f>
        <v>0</v>
      </c>
      <c r="BL376" s="17" t="s">
        <v>131</v>
      </c>
      <c r="BM376" s="248" t="s">
        <v>526</v>
      </c>
    </row>
    <row r="377" s="2" customFormat="1">
      <c r="A377" s="38"/>
      <c r="B377" s="39"/>
      <c r="C377" s="40"/>
      <c r="D377" s="250" t="s">
        <v>133</v>
      </c>
      <c r="E377" s="40"/>
      <c r="F377" s="251" t="s">
        <v>525</v>
      </c>
      <c r="G377" s="40"/>
      <c r="H377" s="40"/>
      <c r="I377" s="144"/>
      <c r="J377" s="40"/>
      <c r="K377" s="40"/>
      <c r="L377" s="44"/>
      <c r="M377" s="252"/>
      <c r="N377" s="253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133</v>
      </c>
      <c r="AU377" s="17" t="s">
        <v>86</v>
      </c>
    </row>
    <row r="378" s="2" customFormat="1" ht="16.5" customHeight="1">
      <c r="A378" s="38"/>
      <c r="B378" s="39"/>
      <c r="C378" s="286" t="s">
        <v>527</v>
      </c>
      <c r="D378" s="286" t="s">
        <v>237</v>
      </c>
      <c r="E378" s="287" t="s">
        <v>528</v>
      </c>
      <c r="F378" s="288" t="s">
        <v>529</v>
      </c>
      <c r="G378" s="289" t="s">
        <v>400</v>
      </c>
      <c r="H378" s="290">
        <v>12</v>
      </c>
      <c r="I378" s="291"/>
      <c r="J378" s="292">
        <f>ROUND(I378*H378,2)</f>
        <v>0</v>
      </c>
      <c r="K378" s="293"/>
      <c r="L378" s="294"/>
      <c r="M378" s="295" t="s">
        <v>1</v>
      </c>
      <c r="N378" s="296" t="s">
        <v>41</v>
      </c>
      <c r="O378" s="91"/>
      <c r="P378" s="246">
        <f>O378*H378</f>
        <v>0</v>
      </c>
      <c r="Q378" s="246">
        <v>0.00035</v>
      </c>
      <c r="R378" s="246">
        <f>Q378*H378</f>
        <v>0.0041999999999999997</v>
      </c>
      <c r="S378" s="246">
        <v>0</v>
      </c>
      <c r="T378" s="247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8" t="s">
        <v>186</v>
      </c>
      <c r="AT378" s="248" t="s">
        <v>237</v>
      </c>
      <c r="AU378" s="248" t="s">
        <v>86</v>
      </c>
      <c r="AY378" s="17" t="s">
        <v>125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7" t="s">
        <v>84</v>
      </c>
      <c r="BK378" s="249">
        <f>ROUND(I378*H378,2)</f>
        <v>0</v>
      </c>
      <c r="BL378" s="17" t="s">
        <v>131</v>
      </c>
      <c r="BM378" s="248" t="s">
        <v>530</v>
      </c>
    </row>
    <row r="379" s="2" customFormat="1">
      <c r="A379" s="38"/>
      <c r="B379" s="39"/>
      <c r="C379" s="40"/>
      <c r="D379" s="250" t="s">
        <v>133</v>
      </c>
      <c r="E379" s="40"/>
      <c r="F379" s="251" t="s">
        <v>529</v>
      </c>
      <c r="G379" s="40"/>
      <c r="H379" s="40"/>
      <c r="I379" s="144"/>
      <c r="J379" s="40"/>
      <c r="K379" s="40"/>
      <c r="L379" s="44"/>
      <c r="M379" s="252"/>
      <c r="N379" s="253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133</v>
      </c>
      <c r="AU379" s="17" t="s">
        <v>86</v>
      </c>
    </row>
    <row r="380" s="2" customFormat="1" ht="16.5" customHeight="1">
      <c r="A380" s="38"/>
      <c r="B380" s="39"/>
      <c r="C380" s="286" t="s">
        <v>531</v>
      </c>
      <c r="D380" s="286" t="s">
        <v>237</v>
      </c>
      <c r="E380" s="287" t="s">
        <v>532</v>
      </c>
      <c r="F380" s="288" t="s">
        <v>533</v>
      </c>
      <c r="G380" s="289" t="s">
        <v>400</v>
      </c>
      <c r="H380" s="290">
        <v>3</v>
      </c>
      <c r="I380" s="291"/>
      <c r="J380" s="292">
        <f>ROUND(I380*H380,2)</f>
        <v>0</v>
      </c>
      <c r="K380" s="293"/>
      <c r="L380" s="294"/>
      <c r="M380" s="295" t="s">
        <v>1</v>
      </c>
      <c r="N380" s="296" t="s">
        <v>41</v>
      </c>
      <c r="O380" s="91"/>
      <c r="P380" s="246">
        <f>O380*H380</f>
        <v>0</v>
      </c>
      <c r="Q380" s="246">
        <v>0.00010000000000000001</v>
      </c>
      <c r="R380" s="246">
        <f>Q380*H380</f>
        <v>0.00030000000000000003</v>
      </c>
      <c r="S380" s="246">
        <v>0</v>
      </c>
      <c r="T380" s="247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8" t="s">
        <v>186</v>
      </c>
      <c r="AT380" s="248" t="s">
        <v>237</v>
      </c>
      <c r="AU380" s="248" t="s">
        <v>86</v>
      </c>
      <c r="AY380" s="17" t="s">
        <v>125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7" t="s">
        <v>84</v>
      </c>
      <c r="BK380" s="249">
        <f>ROUND(I380*H380,2)</f>
        <v>0</v>
      </c>
      <c r="BL380" s="17" t="s">
        <v>131</v>
      </c>
      <c r="BM380" s="248" t="s">
        <v>534</v>
      </c>
    </row>
    <row r="381" s="2" customFormat="1">
      <c r="A381" s="38"/>
      <c r="B381" s="39"/>
      <c r="C381" s="40"/>
      <c r="D381" s="250" t="s">
        <v>133</v>
      </c>
      <c r="E381" s="40"/>
      <c r="F381" s="251" t="s">
        <v>533</v>
      </c>
      <c r="G381" s="40"/>
      <c r="H381" s="40"/>
      <c r="I381" s="144"/>
      <c r="J381" s="40"/>
      <c r="K381" s="40"/>
      <c r="L381" s="44"/>
      <c r="M381" s="252"/>
      <c r="N381" s="253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133</v>
      </c>
      <c r="AU381" s="17" t="s">
        <v>86</v>
      </c>
    </row>
    <row r="382" s="2" customFormat="1" ht="21.75" customHeight="1">
      <c r="A382" s="38"/>
      <c r="B382" s="39"/>
      <c r="C382" s="236" t="s">
        <v>535</v>
      </c>
      <c r="D382" s="236" t="s">
        <v>127</v>
      </c>
      <c r="E382" s="237" t="s">
        <v>536</v>
      </c>
      <c r="F382" s="238" t="s">
        <v>537</v>
      </c>
      <c r="G382" s="239" t="s">
        <v>176</v>
      </c>
      <c r="H382" s="240">
        <v>215</v>
      </c>
      <c r="I382" s="241"/>
      <c r="J382" s="242">
        <f>ROUND(I382*H382,2)</f>
        <v>0</v>
      </c>
      <c r="K382" s="243"/>
      <c r="L382" s="44"/>
      <c r="M382" s="244" t="s">
        <v>1</v>
      </c>
      <c r="N382" s="245" t="s">
        <v>41</v>
      </c>
      <c r="O382" s="91"/>
      <c r="P382" s="246">
        <f>O382*H382</f>
        <v>0</v>
      </c>
      <c r="Q382" s="246">
        <v>8.0000000000000007E-05</v>
      </c>
      <c r="R382" s="246">
        <f>Q382*H382</f>
        <v>0.0172</v>
      </c>
      <c r="S382" s="246">
        <v>0</v>
      </c>
      <c r="T382" s="247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48" t="s">
        <v>131</v>
      </c>
      <c r="AT382" s="248" t="s">
        <v>127</v>
      </c>
      <c r="AU382" s="248" t="s">
        <v>86</v>
      </c>
      <c r="AY382" s="17" t="s">
        <v>125</v>
      </c>
      <c r="BE382" s="249">
        <f>IF(N382="základní",J382,0)</f>
        <v>0</v>
      </c>
      <c r="BF382" s="249">
        <f>IF(N382="snížená",J382,0)</f>
        <v>0</v>
      </c>
      <c r="BG382" s="249">
        <f>IF(N382="zákl. přenesená",J382,0)</f>
        <v>0</v>
      </c>
      <c r="BH382" s="249">
        <f>IF(N382="sníž. přenesená",J382,0)</f>
        <v>0</v>
      </c>
      <c r="BI382" s="249">
        <f>IF(N382="nulová",J382,0)</f>
        <v>0</v>
      </c>
      <c r="BJ382" s="17" t="s">
        <v>84</v>
      </c>
      <c r="BK382" s="249">
        <f>ROUND(I382*H382,2)</f>
        <v>0</v>
      </c>
      <c r="BL382" s="17" t="s">
        <v>131</v>
      </c>
      <c r="BM382" s="248" t="s">
        <v>538</v>
      </c>
    </row>
    <row r="383" s="2" customFormat="1">
      <c r="A383" s="38"/>
      <c r="B383" s="39"/>
      <c r="C383" s="40"/>
      <c r="D383" s="250" t="s">
        <v>133</v>
      </c>
      <c r="E383" s="40"/>
      <c r="F383" s="251" t="s">
        <v>539</v>
      </c>
      <c r="G383" s="40"/>
      <c r="H383" s="40"/>
      <c r="I383" s="144"/>
      <c r="J383" s="40"/>
      <c r="K383" s="40"/>
      <c r="L383" s="44"/>
      <c r="M383" s="252"/>
      <c r="N383" s="253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133</v>
      </c>
      <c r="AU383" s="17" t="s">
        <v>86</v>
      </c>
    </row>
    <row r="384" s="2" customFormat="1" ht="21.75" customHeight="1">
      <c r="A384" s="38"/>
      <c r="B384" s="39"/>
      <c r="C384" s="236" t="s">
        <v>540</v>
      </c>
      <c r="D384" s="236" t="s">
        <v>127</v>
      </c>
      <c r="E384" s="237" t="s">
        <v>541</v>
      </c>
      <c r="F384" s="238" t="s">
        <v>542</v>
      </c>
      <c r="G384" s="239" t="s">
        <v>176</v>
      </c>
      <c r="H384" s="240">
        <v>90</v>
      </c>
      <c r="I384" s="241"/>
      <c r="J384" s="242">
        <f>ROUND(I384*H384,2)</f>
        <v>0</v>
      </c>
      <c r="K384" s="243"/>
      <c r="L384" s="44"/>
      <c r="M384" s="244" t="s">
        <v>1</v>
      </c>
      <c r="N384" s="245" t="s">
        <v>41</v>
      </c>
      <c r="O384" s="91"/>
      <c r="P384" s="246">
        <f>O384*H384</f>
        <v>0</v>
      </c>
      <c r="Q384" s="246">
        <v>8.0000000000000007E-05</v>
      </c>
      <c r="R384" s="246">
        <f>Q384*H384</f>
        <v>0.0072000000000000007</v>
      </c>
      <c r="S384" s="246">
        <v>0</v>
      </c>
      <c r="T384" s="247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8" t="s">
        <v>131</v>
      </c>
      <c r="AT384" s="248" t="s">
        <v>127</v>
      </c>
      <c r="AU384" s="248" t="s">
        <v>86</v>
      </c>
      <c r="AY384" s="17" t="s">
        <v>125</v>
      </c>
      <c r="BE384" s="249">
        <f>IF(N384="základní",J384,0)</f>
        <v>0</v>
      </c>
      <c r="BF384" s="249">
        <f>IF(N384="snížená",J384,0)</f>
        <v>0</v>
      </c>
      <c r="BG384" s="249">
        <f>IF(N384="zákl. přenesená",J384,0)</f>
        <v>0</v>
      </c>
      <c r="BH384" s="249">
        <f>IF(N384="sníž. přenesená",J384,0)</f>
        <v>0</v>
      </c>
      <c r="BI384" s="249">
        <f>IF(N384="nulová",J384,0)</f>
        <v>0</v>
      </c>
      <c r="BJ384" s="17" t="s">
        <v>84</v>
      </c>
      <c r="BK384" s="249">
        <f>ROUND(I384*H384,2)</f>
        <v>0</v>
      </c>
      <c r="BL384" s="17" t="s">
        <v>131</v>
      </c>
      <c r="BM384" s="248" t="s">
        <v>543</v>
      </c>
    </row>
    <row r="385" s="2" customFormat="1">
      <c r="A385" s="38"/>
      <c r="B385" s="39"/>
      <c r="C385" s="40"/>
      <c r="D385" s="250" t="s">
        <v>133</v>
      </c>
      <c r="E385" s="40"/>
      <c r="F385" s="251" t="s">
        <v>544</v>
      </c>
      <c r="G385" s="40"/>
      <c r="H385" s="40"/>
      <c r="I385" s="144"/>
      <c r="J385" s="40"/>
      <c r="K385" s="40"/>
      <c r="L385" s="44"/>
      <c r="M385" s="252"/>
      <c r="N385" s="253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133</v>
      </c>
      <c r="AU385" s="17" t="s">
        <v>86</v>
      </c>
    </row>
    <row r="386" s="14" customFormat="1">
      <c r="A386" s="14"/>
      <c r="B386" s="264"/>
      <c r="C386" s="265"/>
      <c r="D386" s="250" t="s">
        <v>135</v>
      </c>
      <c r="E386" s="266" t="s">
        <v>1</v>
      </c>
      <c r="F386" s="267" t="s">
        <v>545</v>
      </c>
      <c r="G386" s="265"/>
      <c r="H386" s="268">
        <v>90</v>
      </c>
      <c r="I386" s="269"/>
      <c r="J386" s="265"/>
      <c r="K386" s="265"/>
      <c r="L386" s="270"/>
      <c r="M386" s="271"/>
      <c r="N386" s="272"/>
      <c r="O386" s="272"/>
      <c r="P386" s="272"/>
      <c r="Q386" s="272"/>
      <c r="R386" s="272"/>
      <c r="S386" s="272"/>
      <c r="T386" s="27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4" t="s">
        <v>135</v>
      </c>
      <c r="AU386" s="274" t="s">
        <v>86</v>
      </c>
      <c r="AV386" s="14" t="s">
        <v>86</v>
      </c>
      <c r="AW386" s="14" t="s">
        <v>32</v>
      </c>
      <c r="AX386" s="14" t="s">
        <v>84</v>
      </c>
      <c r="AY386" s="274" t="s">
        <v>125</v>
      </c>
    </row>
    <row r="387" s="2" customFormat="1" ht="21.75" customHeight="1">
      <c r="A387" s="38"/>
      <c r="B387" s="39"/>
      <c r="C387" s="236" t="s">
        <v>546</v>
      </c>
      <c r="D387" s="236" t="s">
        <v>127</v>
      </c>
      <c r="E387" s="237" t="s">
        <v>547</v>
      </c>
      <c r="F387" s="238" t="s">
        <v>548</v>
      </c>
      <c r="G387" s="239" t="s">
        <v>176</v>
      </c>
      <c r="H387" s="240">
        <v>52</v>
      </c>
      <c r="I387" s="241"/>
      <c r="J387" s="242">
        <f>ROUND(I387*H387,2)</f>
        <v>0</v>
      </c>
      <c r="K387" s="243"/>
      <c r="L387" s="44"/>
      <c r="M387" s="244" t="s">
        <v>1</v>
      </c>
      <c r="N387" s="245" t="s">
        <v>41</v>
      </c>
      <c r="O387" s="91"/>
      <c r="P387" s="246">
        <f>O387*H387</f>
        <v>0</v>
      </c>
      <c r="Q387" s="246">
        <v>0.00014999999999999999</v>
      </c>
      <c r="R387" s="246">
        <f>Q387*H387</f>
        <v>0.0077999999999999996</v>
      </c>
      <c r="S387" s="246">
        <v>0</v>
      </c>
      <c r="T387" s="24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8" t="s">
        <v>131</v>
      </c>
      <c r="AT387" s="248" t="s">
        <v>127</v>
      </c>
      <c r="AU387" s="248" t="s">
        <v>86</v>
      </c>
      <c r="AY387" s="17" t="s">
        <v>125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7" t="s">
        <v>84</v>
      </c>
      <c r="BK387" s="249">
        <f>ROUND(I387*H387,2)</f>
        <v>0</v>
      </c>
      <c r="BL387" s="17" t="s">
        <v>131</v>
      </c>
      <c r="BM387" s="248" t="s">
        <v>549</v>
      </c>
    </row>
    <row r="388" s="2" customFormat="1">
      <c r="A388" s="38"/>
      <c r="B388" s="39"/>
      <c r="C388" s="40"/>
      <c r="D388" s="250" t="s">
        <v>133</v>
      </c>
      <c r="E388" s="40"/>
      <c r="F388" s="251" t="s">
        <v>550</v>
      </c>
      <c r="G388" s="40"/>
      <c r="H388" s="40"/>
      <c r="I388" s="144"/>
      <c r="J388" s="40"/>
      <c r="K388" s="40"/>
      <c r="L388" s="44"/>
      <c r="M388" s="252"/>
      <c r="N388" s="253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133</v>
      </c>
      <c r="AU388" s="17" t="s">
        <v>86</v>
      </c>
    </row>
    <row r="389" s="14" customFormat="1">
      <c r="A389" s="14"/>
      <c r="B389" s="264"/>
      <c r="C389" s="265"/>
      <c r="D389" s="250" t="s">
        <v>135</v>
      </c>
      <c r="E389" s="266" t="s">
        <v>1</v>
      </c>
      <c r="F389" s="267" t="s">
        <v>551</v>
      </c>
      <c r="G389" s="265"/>
      <c r="H389" s="268">
        <v>52</v>
      </c>
      <c r="I389" s="269"/>
      <c r="J389" s="265"/>
      <c r="K389" s="265"/>
      <c r="L389" s="270"/>
      <c r="M389" s="271"/>
      <c r="N389" s="272"/>
      <c r="O389" s="272"/>
      <c r="P389" s="272"/>
      <c r="Q389" s="272"/>
      <c r="R389" s="272"/>
      <c r="S389" s="272"/>
      <c r="T389" s="27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4" t="s">
        <v>135</v>
      </c>
      <c r="AU389" s="274" t="s">
        <v>86</v>
      </c>
      <c r="AV389" s="14" t="s">
        <v>86</v>
      </c>
      <c r="AW389" s="14" t="s">
        <v>32</v>
      </c>
      <c r="AX389" s="14" t="s">
        <v>84</v>
      </c>
      <c r="AY389" s="274" t="s">
        <v>125</v>
      </c>
    </row>
    <row r="390" s="2" customFormat="1" ht="21.75" customHeight="1">
      <c r="A390" s="38"/>
      <c r="B390" s="39"/>
      <c r="C390" s="236" t="s">
        <v>552</v>
      </c>
      <c r="D390" s="236" t="s">
        <v>127</v>
      </c>
      <c r="E390" s="237" t="s">
        <v>553</v>
      </c>
      <c r="F390" s="238" t="s">
        <v>554</v>
      </c>
      <c r="G390" s="239" t="s">
        <v>176</v>
      </c>
      <c r="H390" s="240">
        <v>20</v>
      </c>
      <c r="I390" s="241"/>
      <c r="J390" s="242">
        <f>ROUND(I390*H390,2)</f>
        <v>0</v>
      </c>
      <c r="K390" s="243"/>
      <c r="L390" s="44"/>
      <c r="M390" s="244" t="s">
        <v>1</v>
      </c>
      <c r="N390" s="245" t="s">
        <v>41</v>
      </c>
      <c r="O390" s="91"/>
      <c r="P390" s="246">
        <f>O390*H390</f>
        <v>0</v>
      </c>
      <c r="Q390" s="246">
        <v>5.0000000000000002E-05</v>
      </c>
      <c r="R390" s="246">
        <f>Q390*H390</f>
        <v>0.001</v>
      </c>
      <c r="S390" s="246">
        <v>0</v>
      </c>
      <c r="T390" s="247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8" t="s">
        <v>131</v>
      </c>
      <c r="AT390" s="248" t="s">
        <v>127</v>
      </c>
      <c r="AU390" s="248" t="s">
        <v>86</v>
      </c>
      <c r="AY390" s="17" t="s">
        <v>125</v>
      </c>
      <c r="BE390" s="249">
        <f>IF(N390="základní",J390,0)</f>
        <v>0</v>
      </c>
      <c r="BF390" s="249">
        <f>IF(N390="snížená",J390,0)</f>
        <v>0</v>
      </c>
      <c r="BG390" s="249">
        <f>IF(N390="zákl. přenesená",J390,0)</f>
        <v>0</v>
      </c>
      <c r="BH390" s="249">
        <f>IF(N390="sníž. přenesená",J390,0)</f>
        <v>0</v>
      </c>
      <c r="BI390" s="249">
        <f>IF(N390="nulová",J390,0)</f>
        <v>0</v>
      </c>
      <c r="BJ390" s="17" t="s">
        <v>84</v>
      </c>
      <c r="BK390" s="249">
        <f>ROUND(I390*H390,2)</f>
        <v>0</v>
      </c>
      <c r="BL390" s="17" t="s">
        <v>131</v>
      </c>
      <c r="BM390" s="248" t="s">
        <v>555</v>
      </c>
    </row>
    <row r="391" s="2" customFormat="1">
      <c r="A391" s="38"/>
      <c r="B391" s="39"/>
      <c r="C391" s="40"/>
      <c r="D391" s="250" t="s">
        <v>133</v>
      </c>
      <c r="E391" s="40"/>
      <c r="F391" s="251" t="s">
        <v>556</v>
      </c>
      <c r="G391" s="40"/>
      <c r="H391" s="40"/>
      <c r="I391" s="144"/>
      <c r="J391" s="40"/>
      <c r="K391" s="40"/>
      <c r="L391" s="44"/>
      <c r="M391" s="252"/>
      <c r="N391" s="253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133</v>
      </c>
      <c r="AU391" s="17" t="s">
        <v>86</v>
      </c>
    </row>
    <row r="392" s="2" customFormat="1" ht="21.75" customHeight="1">
      <c r="A392" s="38"/>
      <c r="B392" s="39"/>
      <c r="C392" s="236" t="s">
        <v>557</v>
      </c>
      <c r="D392" s="236" t="s">
        <v>127</v>
      </c>
      <c r="E392" s="237" t="s">
        <v>558</v>
      </c>
      <c r="F392" s="238" t="s">
        <v>559</v>
      </c>
      <c r="G392" s="239" t="s">
        <v>130</v>
      </c>
      <c r="H392" s="240">
        <v>151</v>
      </c>
      <c r="I392" s="241"/>
      <c r="J392" s="242">
        <f>ROUND(I392*H392,2)</f>
        <v>0</v>
      </c>
      <c r="K392" s="243"/>
      <c r="L392" s="44"/>
      <c r="M392" s="244" t="s">
        <v>1</v>
      </c>
      <c r="N392" s="245" t="s">
        <v>41</v>
      </c>
      <c r="O392" s="91"/>
      <c r="P392" s="246">
        <f>O392*H392</f>
        <v>0</v>
      </c>
      <c r="Q392" s="246">
        <v>0.00059999999999999995</v>
      </c>
      <c r="R392" s="246">
        <f>Q392*H392</f>
        <v>0.090599999999999986</v>
      </c>
      <c r="S392" s="246">
        <v>0</v>
      </c>
      <c r="T392" s="24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8" t="s">
        <v>131</v>
      </c>
      <c r="AT392" s="248" t="s">
        <v>127</v>
      </c>
      <c r="AU392" s="248" t="s">
        <v>86</v>
      </c>
      <c r="AY392" s="17" t="s">
        <v>125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7" t="s">
        <v>84</v>
      </c>
      <c r="BK392" s="249">
        <f>ROUND(I392*H392,2)</f>
        <v>0</v>
      </c>
      <c r="BL392" s="17" t="s">
        <v>131</v>
      </c>
      <c r="BM392" s="248" t="s">
        <v>560</v>
      </c>
    </row>
    <row r="393" s="2" customFormat="1">
      <c r="A393" s="38"/>
      <c r="B393" s="39"/>
      <c r="C393" s="40"/>
      <c r="D393" s="250" t="s">
        <v>133</v>
      </c>
      <c r="E393" s="40"/>
      <c r="F393" s="251" t="s">
        <v>561</v>
      </c>
      <c r="G393" s="40"/>
      <c r="H393" s="40"/>
      <c r="I393" s="144"/>
      <c r="J393" s="40"/>
      <c r="K393" s="40"/>
      <c r="L393" s="44"/>
      <c r="M393" s="252"/>
      <c r="N393" s="253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133</v>
      </c>
      <c r="AU393" s="17" t="s">
        <v>86</v>
      </c>
    </row>
    <row r="394" s="2" customFormat="1" ht="21.75" customHeight="1">
      <c r="A394" s="38"/>
      <c r="B394" s="39"/>
      <c r="C394" s="236" t="s">
        <v>562</v>
      </c>
      <c r="D394" s="236" t="s">
        <v>127</v>
      </c>
      <c r="E394" s="237" t="s">
        <v>563</v>
      </c>
      <c r="F394" s="238" t="s">
        <v>564</v>
      </c>
      <c r="G394" s="239" t="s">
        <v>176</v>
      </c>
      <c r="H394" s="240">
        <v>215</v>
      </c>
      <c r="I394" s="241"/>
      <c r="J394" s="242">
        <f>ROUND(I394*H394,2)</f>
        <v>0</v>
      </c>
      <c r="K394" s="243"/>
      <c r="L394" s="44"/>
      <c r="M394" s="244" t="s">
        <v>1</v>
      </c>
      <c r="N394" s="245" t="s">
        <v>41</v>
      </c>
      <c r="O394" s="91"/>
      <c r="P394" s="246">
        <f>O394*H394</f>
        <v>0</v>
      </c>
      <c r="Q394" s="246">
        <v>0.080879999999999994</v>
      </c>
      <c r="R394" s="246">
        <f>Q394*H394</f>
        <v>17.389199999999999</v>
      </c>
      <c r="S394" s="246">
        <v>0</v>
      </c>
      <c r="T394" s="24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48" t="s">
        <v>131</v>
      </c>
      <c r="AT394" s="248" t="s">
        <v>127</v>
      </c>
      <c r="AU394" s="248" t="s">
        <v>86</v>
      </c>
      <c r="AY394" s="17" t="s">
        <v>125</v>
      </c>
      <c r="BE394" s="249">
        <f>IF(N394="základní",J394,0)</f>
        <v>0</v>
      </c>
      <c r="BF394" s="249">
        <f>IF(N394="snížená",J394,0)</f>
        <v>0</v>
      </c>
      <c r="BG394" s="249">
        <f>IF(N394="zákl. přenesená",J394,0)</f>
        <v>0</v>
      </c>
      <c r="BH394" s="249">
        <f>IF(N394="sníž. přenesená",J394,0)</f>
        <v>0</v>
      </c>
      <c r="BI394" s="249">
        <f>IF(N394="nulová",J394,0)</f>
        <v>0</v>
      </c>
      <c r="BJ394" s="17" t="s">
        <v>84</v>
      </c>
      <c r="BK394" s="249">
        <f>ROUND(I394*H394,2)</f>
        <v>0</v>
      </c>
      <c r="BL394" s="17" t="s">
        <v>131</v>
      </c>
      <c r="BM394" s="248" t="s">
        <v>565</v>
      </c>
    </row>
    <row r="395" s="2" customFormat="1">
      <c r="A395" s="38"/>
      <c r="B395" s="39"/>
      <c r="C395" s="40"/>
      <c r="D395" s="250" t="s">
        <v>133</v>
      </c>
      <c r="E395" s="40"/>
      <c r="F395" s="251" t="s">
        <v>566</v>
      </c>
      <c r="G395" s="40"/>
      <c r="H395" s="40"/>
      <c r="I395" s="144"/>
      <c r="J395" s="40"/>
      <c r="K395" s="40"/>
      <c r="L395" s="44"/>
      <c r="M395" s="252"/>
      <c r="N395" s="253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133</v>
      </c>
      <c r="AU395" s="17" t="s">
        <v>86</v>
      </c>
    </row>
    <row r="396" s="2" customFormat="1" ht="16.5" customHeight="1">
      <c r="A396" s="38"/>
      <c r="B396" s="39"/>
      <c r="C396" s="236" t="s">
        <v>567</v>
      </c>
      <c r="D396" s="236" t="s">
        <v>127</v>
      </c>
      <c r="E396" s="237" t="s">
        <v>568</v>
      </c>
      <c r="F396" s="238" t="s">
        <v>569</v>
      </c>
      <c r="G396" s="239" t="s">
        <v>176</v>
      </c>
      <c r="H396" s="240">
        <v>215</v>
      </c>
      <c r="I396" s="241"/>
      <c r="J396" s="242">
        <f>ROUND(I396*H396,2)</f>
        <v>0</v>
      </c>
      <c r="K396" s="243"/>
      <c r="L396" s="44"/>
      <c r="M396" s="244" t="s">
        <v>1</v>
      </c>
      <c r="N396" s="245" t="s">
        <v>41</v>
      </c>
      <c r="O396" s="91"/>
      <c r="P396" s="246">
        <f>O396*H396</f>
        <v>0</v>
      </c>
      <c r="Q396" s="246">
        <v>0</v>
      </c>
      <c r="R396" s="246">
        <f>Q396*H396</f>
        <v>0</v>
      </c>
      <c r="S396" s="246">
        <v>0</v>
      </c>
      <c r="T396" s="247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48" t="s">
        <v>131</v>
      </c>
      <c r="AT396" s="248" t="s">
        <v>127</v>
      </c>
      <c r="AU396" s="248" t="s">
        <v>86</v>
      </c>
      <c r="AY396" s="17" t="s">
        <v>125</v>
      </c>
      <c r="BE396" s="249">
        <f>IF(N396="základní",J396,0)</f>
        <v>0</v>
      </c>
      <c r="BF396" s="249">
        <f>IF(N396="snížená",J396,0)</f>
        <v>0</v>
      </c>
      <c r="BG396" s="249">
        <f>IF(N396="zákl. přenesená",J396,0)</f>
        <v>0</v>
      </c>
      <c r="BH396" s="249">
        <f>IF(N396="sníž. přenesená",J396,0)</f>
        <v>0</v>
      </c>
      <c r="BI396" s="249">
        <f>IF(N396="nulová",J396,0)</f>
        <v>0</v>
      </c>
      <c r="BJ396" s="17" t="s">
        <v>84</v>
      </c>
      <c r="BK396" s="249">
        <f>ROUND(I396*H396,2)</f>
        <v>0</v>
      </c>
      <c r="BL396" s="17" t="s">
        <v>131</v>
      </c>
      <c r="BM396" s="248" t="s">
        <v>570</v>
      </c>
    </row>
    <row r="397" s="2" customFormat="1">
      <c r="A397" s="38"/>
      <c r="B397" s="39"/>
      <c r="C397" s="40"/>
      <c r="D397" s="250" t="s">
        <v>133</v>
      </c>
      <c r="E397" s="40"/>
      <c r="F397" s="251" t="s">
        <v>571</v>
      </c>
      <c r="G397" s="40"/>
      <c r="H397" s="40"/>
      <c r="I397" s="144"/>
      <c r="J397" s="40"/>
      <c r="K397" s="40"/>
      <c r="L397" s="44"/>
      <c r="M397" s="252"/>
      <c r="N397" s="253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133</v>
      </c>
      <c r="AU397" s="17" t="s">
        <v>86</v>
      </c>
    </row>
    <row r="398" s="2" customFormat="1" ht="21.75" customHeight="1">
      <c r="A398" s="38"/>
      <c r="B398" s="39"/>
      <c r="C398" s="236" t="s">
        <v>572</v>
      </c>
      <c r="D398" s="236" t="s">
        <v>127</v>
      </c>
      <c r="E398" s="237" t="s">
        <v>573</v>
      </c>
      <c r="F398" s="238" t="s">
        <v>574</v>
      </c>
      <c r="G398" s="239" t="s">
        <v>176</v>
      </c>
      <c r="H398" s="240">
        <v>215</v>
      </c>
      <c r="I398" s="241"/>
      <c r="J398" s="242">
        <f>ROUND(I398*H398,2)</f>
        <v>0</v>
      </c>
      <c r="K398" s="243"/>
      <c r="L398" s="44"/>
      <c r="M398" s="244" t="s">
        <v>1</v>
      </c>
      <c r="N398" s="245" t="s">
        <v>41</v>
      </c>
      <c r="O398" s="91"/>
      <c r="P398" s="246">
        <f>O398*H398</f>
        <v>0</v>
      </c>
      <c r="Q398" s="246">
        <v>0.15540000000000001</v>
      </c>
      <c r="R398" s="246">
        <f>Q398*H398</f>
        <v>33.411000000000001</v>
      </c>
      <c r="S398" s="246">
        <v>0</v>
      </c>
      <c r="T398" s="24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8" t="s">
        <v>131</v>
      </c>
      <c r="AT398" s="248" t="s">
        <v>127</v>
      </c>
      <c r="AU398" s="248" t="s">
        <v>86</v>
      </c>
      <c r="AY398" s="17" t="s">
        <v>125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7" t="s">
        <v>84</v>
      </c>
      <c r="BK398" s="249">
        <f>ROUND(I398*H398,2)</f>
        <v>0</v>
      </c>
      <c r="BL398" s="17" t="s">
        <v>131</v>
      </c>
      <c r="BM398" s="248" t="s">
        <v>575</v>
      </c>
    </row>
    <row r="399" s="2" customFormat="1">
      <c r="A399" s="38"/>
      <c r="B399" s="39"/>
      <c r="C399" s="40"/>
      <c r="D399" s="250" t="s">
        <v>133</v>
      </c>
      <c r="E399" s="40"/>
      <c r="F399" s="251" t="s">
        <v>576</v>
      </c>
      <c r="G399" s="40"/>
      <c r="H399" s="40"/>
      <c r="I399" s="144"/>
      <c r="J399" s="40"/>
      <c r="K399" s="40"/>
      <c r="L399" s="44"/>
      <c r="M399" s="252"/>
      <c r="N399" s="253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133</v>
      </c>
      <c r="AU399" s="17" t="s">
        <v>86</v>
      </c>
    </row>
    <row r="400" s="2" customFormat="1" ht="16.5" customHeight="1">
      <c r="A400" s="38"/>
      <c r="B400" s="39"/>
      <c r="C400" s="286" t="s">
        <v>577</v>
      </c>
      <c r="D400" s="286" t="s">
        <v>237</v>
      </c>
      <c r="E400" s="287" t="s">
        <v>578</v>
      </c>
      <c r="F400" s="288" t="s">
        <v>579</v>
      </c>
      <c r="G400" s="289" t="s">
        <v>176</v>
      </c>
      <c r="H400" s="290">
        <v>127.34999999999999</v>
      </c>
      <c r="I400" s="291"/>
      <c r="J400" s="292">
        <f>ROUND(I400*H400,2)</f>
        <v>0</v>
      </c>
      <c r="K400" s="293"/>
      <c r="L400" s="294"/>
      <c r="M400" s="295" t="s">
        <v>1</v>
      </c>
      <c r="N400" s="296" t="s">
        <v>41</v>
      </c>
      <c r="O400" s="91"/>
      <c r="P400" s="246">
        <f>O400*H400</f>
        <v>0</v>
      </c>
      <c r="Q400" s="246">
        <v>0.085000000000000006</v>
      </c>
      <c r="R400" s="246">
        <f>Q400*H400</f>
        <v>10.82475</v>
      </c>
      <c r="S400" s="246">
        <v>0</v>
      </c>
      <c r="T400" s="247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48" t="s">
        <v>186</v>
      </c>
      <c r="AT400" s="248" t="s">
        <v>237</v>
      </c>
      <c r="AU400" s="248" t="s">
        <v>86</v>
      </c>
      <c r="AY400" s="17" t="s">
        <v>125</v>
      </c>
      <c r="BE400" s="249">
        <f>IF(N400="základní",J400,0)</f>
        <v>0</v>
      </c>
      <c r="BF400" s="249">
        <f>IF(N400="snížená",J400,0)</f>
        <v>0</v>
      </c>
      <c r="BG400" s="249">
        <f>IF(N400="zákl. přenesená",J400,0)</f>
        <v>0</v>
      </c>
      <c r="BH400" s="249">
        <f>IF(N400="sníž. přenesená",J400,0)</f>
        <v>0</v>
      </c>
      <c r="BI400" s="249">
        <f>IF(N400="nulová",J400,0)</f>
        <v>0</v>
      </c>
      <c r="BJ400" s="17" t="s">
        <v>84</v>
      </c>
      <c r="BK400" s="249">
        <f>ROUND(I400*H400,2)</f>
        <v>0</v>
      </c>
      <c r="BL400" s="17" t="s">
        <v>131</v>
      </c>
      <c r="BM400" s="248" t="s">
        <v>580</v>
      </c>
    </row>
    <row r="401" s="2" customFormat="1">
      <c r="A401" s="38"/>
      <c r="B401" s="39"/>
      <c r="C401" s="40"/>
      <c r="D401" s="250" t="s">
        <v>133</v>
      </c>
      <c r="E401" s="40"/>
      <c r="F401" s="251" t="s">
        <v>579</v>
      </c>
      <c r="G401" s="40"/>
      <c r="H401" s="40"/>
      <c r="I401" s="144"/>
      <c r="J401" s="40"/>
      <c r="K401" s="40"/>
      <c r="L401" s="44"/>
      <c r="M401" s="252"/>
      <c r="N401" s="253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133</v>
      </c>
      <c r="AU401" s="17" t="s">
        <v>86</v>
      </c>
    </row>
    <row r="402" s="13" customFormat="1">
      <c r="A402" s="13"/>
      <c r="B402" s="254"/>
      <c r="C402" s="255"/>
      <c r="D402" s="250" t="s">
        <v>135</v>
      </c>
      <c r="E402" s="256" t="s">
        <v>1</v>
      </c>
      <c r="F402" s="257" t="s">
        <v>581</v>
      </c>
      <c r="G402" s="255"/>
      <c r="H402" s="256" t="s">
        <v>1</v>
      </c>
      <c r="I402" s="258"/>
      <c r="J402" s="255"/>
      <c r="K402" s="255"/>
      <c r="L402" s="259"/>
      <c r="M402" s="260"/>
      <c r="N402" s="261"/>
      <c r="O402" s="261"/>
      <c r="P402" s="261"/>
      <c r="Q402" s="261"/>
      <c r="R402" s="261"/>
      <c r="S402" s="261"/>
      <c r="T402" s="26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3" t="s">
        <v>135</v>
      </c>
      <c r="AU402" s="263" t="s">
        <v>86</v>
      </c>
      <c r="AV402" s="13" t="s">
        <v>84</v>
      </c>
      <c r="AW402" s="13" t="s">
        <v>32</v>
      </c>
      <c r="AX402" s="13" t="s">
        <v>76</v>
      </c>
      <c r="AY402" s="263" t="s">
        <v>125</v>
      </c>
    </row>
    <row r="403" s="14" customFormat="1">
      <c r="A403" s="14"/>
      <c r="B403" s="264"/>
      <c r="C403" s="265"/>
      <c r="D403" s="250" t="s">
        <v>135</v>
      </c>
      <c r="E403" s="266" t="s">
        <v>1</v>
      </c>
      <c r="F403" s="267" t="s">
        <v>582</v>
      </c>
      <c r="G403" s="265"/>
      <c r="H403" s="268">
        <v>127.34999999999999</v>
      </c>
      <c r="I403" s="269"/>
      <c r="J403" s="265"/>
      <c r="K403" s="265"/>
      <c r="L403" s="270"/>
      <c r="M403" s="271"/>
      <c r="N403" s="272"/>
      <c r="O403" s="272"/>
      <c r="P403" s="272"/>
      <c r="Q403" s="272"/>
      <c r="R403" s="272"/>
      <c r="S403" s="272"/>
      <c r="T403" s="27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4" t="s">
        <v>135</v>
      </c>
      <c r="AU403" s="274" t="s">
        <v>86</v>
      </c>
      <c r="AV403" s="14" t="s">
        <v>86</v>
      </c>
      <c r="AW403" s="14" t="s">
        <v>32</v>
      </c>
      <c r="AX403" s="14" t="s">
        <v>84</v>
      </c>
      <c r="AY403" s="274" t="s">
        <v>125</v>
      </c>
    </row>
    <row r="404" s="2" customFormat="1" ht="16.5" customHeight="1">
      <c r="A404" s="38"/>
      <c r="B404" s="39"/>
      <c r="C404" s="286" t="s">
        <v>583</v>
      </c>
      <c r="D404" s="286" t="s">
        <v>237</v>
      </c>
      <c r="E404" s="287" t="s">
        <v>584</v>
      </c>
      <c r="F404" s="288" t="s">
        <v>585</v>
      </c>
      <c r="G404" s="289" t="s">
        <v>400</v>
      </c>
      <c r="H404" s="290">
        <v>438.60000000000002</v>
      </c>
      <c r="I404" s="291"/>
      <c r="J404" s="292">
        <f>ROUND(I404*H404,2)</f>
        <v>0</v>
      </c>
      <c r="K404" s="293"/>
      <c r="L404" s="294"/>
      <c r="M404" s="295" t="s">
        <v>1</v>
      </c>
      <c r="N404" s="296" t="s">
        <v>41</v>
      </c>
      <c r="O404" s="91"/>
      <c r="P404" s="246">
        <f>O404*H404</f>
        <v>0</v>
      </c>
      <c r="Q404" s="246">
        <v>0.037499999999999999</v>
      </c>
      <c r="R404" s="246">
        <f>Q404*H404</f>
        <v>16.447500000000002</v>
      </c>
      <c r="S404" s="246">
        <v>0</v>
      </c>
      <c r="T404" s="247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8" t="s">
        <v>186</v>
      </c>
      <c r="AT404" s="248" t="s">
        <v>237</v>
      </c>
      <c r="AU404" s="248" t="s">
        <v>86</v>
      </c>
      <c r="AY404" s="17" t="s">
        <v>125</v>
      </c>
      <c r="BE404" s="249">
        <f>IF(N404="základní",J404,0)</f>
        <v>0</v>
      </c>
      <c r="BF404" s="249">
        <f>IF(N404="snížená",J404,0)</f>
        <v>0</v>
      </c>
      <c r="BG404" s="249">
        <f>IF(N404="zákl. přenesená",J404,0)</f>
        <v>0</v>
      </c>
      <c r="BH404" s="249">
        <f>IF(N404="sníž. přenesená",J404,0)</f>
        <v>0</v>
      </c>
      <c r="BI404" s="249">
        <f>IF(N404="nulová",J404,0)</f>
        <v>0</v>
      </c>
      <c r="BJ404" s="17" t="s">
        <v>84</v>
      </c>
      <c r="BK404" s="249">
        <f>ROUND(I404*H404,2)</f>
        <v>0</v>
      </c>
      <c r="BL404" s="17" t="s">
        <v>131</v>
      </c>
      <c r="BM404" s="248" t="s">
        <v>586</v>
      </c>
    </row>
    <row r="405" s="2" customFormat="1">
      <c r="A405" s="38"/>
      <c r="B405" s="39"/>
      <c r="C405" s="40"/>
      <c r="D405" s="250" t="s">
        <v>133</v>
      </c>
      <c r="E405" s="40"/>
      <c r="F405" s="251" t="s">
        <v>585</v>
      </c>
      <c r="G405" s="40"/>
      <c r="H405" s="40"/>
      <c r="I405" s="144"/>
      <c r="J405" s="40"/>
      <c r="K405" s="40"/>
      <c r="L405" s="44"/>
      <c r="M405" s="252"/>
      <c r="N405" s="253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133</v>
      </c>
      <c r="AU405" s="17" t="s">
        <v>86</v>
      </c>
    </row>
    <row r="406" s="14" customFormat="1">
      <c r="A406" s="14"/>
      <c r="B406" s="264"/>
      <c r="C406" s="265"/>
      <c r="D406" s="250" t="s">
        <v>135</v>
      </c>
      <c r="E406" s="266" t="s">
        <v>1</v>
      </c>
      <c r="F406" s="267" t="s">
        <v>587</v>
      </c>
      <c r="G406" s="265"/>
      <c r="H406" s="268">
        <v>438.60000000000002</v>
      </c>
      <c r="I406" s="269"/>
      <c r="J406" s="265"/>
      <c r="K406" s="265"/>
      <c r="L406" s="270"/>
      <c r="M406" s="271"/>
      <c r="N406" s="272"/>
      <c r="O406" s="272"/>
      <c r="P406" s="272"/>
      <c r="Q406" s="272"/>
      <c r="R406" s="272"/>
      <c r="S406" s="272"/>
      <c r="T406" s="27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4" t="s">
        <v>135</v>
      </c>
      <c r="AU406" s="274" t="s">
        <v>86</v>
      </c>
      <c r="AV406" s="14" t="s">
        <v>86</v>
      </c>
      <c r="AW406" s="14" t="s">
        <v>32</v>
      </c>
      <c r="AX406" s="14" t="s">
        <v>84</v>
      </c>
      <c r="AY406" s="274" t="s">
        <v>125</v>
      </c>
    </row>
    <row r="407" s="2" customFormat="1" ht="16.5" customHeight="1">
      <c r="A407" s="38"/>
      <c r="B407" s="39"/>
      <c r="C407" s="286" t="s">
        <v>588</v>
      </c>
      <c r="D407" s="286" t="s">
        <v>237</v>
      </c>
      <c r="E407" s="287" t="s">
        <v>589</v>
      </c>
      <c r="F407" s="288" t="s">
        <v>590</v>
      </c>
      <c r="G407" s="289" t="s">
        <v>176</v>
      </c>
      <c r="H407" s="290">
        <v>52.122</v>
      </c>
      <c r="I407" s="291"/>
      <c r="J407" s="292">
        <f>ROUND(I407*H407,2)</f>
        <v>0</v>
      </c>
      <c r="K407" s="293"/>
      <c r="L407" s="294"/>
      <c r="M407" s="295" t="s">
        <v>1</v>
      </c>
      <c r="N407" s="296" t="s">
        <v>41</v>
      </c>
      <c r="O407" s="91"/>
      <c r="P407" s="246">
        <f>O407*H407</f>
        <v>0</v>
      </c>
      <c r="Q407" s="246">
        <v>0.056120000000000003</v>
      </c>
      <c r="R407" s="246">
        <f>Q407*H407</f>
        <v>2.92508664</v>
      </c>
      <c r="S407" s="246">
        <v>0</v>
      </c>
      <c r="T407" s="247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48" t="s">
        <v>186</v>
      </c>
      <c r="AT407" s="248" t="s">
        <v>237</v>
      </c>
      <c r="AU407" s="248" t="s">
        <v>86</v>
      </c>
      <c r="AY407" s="17" t="s">
        <v>125</v>
      </c>
      <c r="BE407" s="249">
        <f>IF(N407="základní",J407,0)</f>
        <v>0</v>
      </c>
      <c r="BF407" s="249">
        <f>IF(N407="snížená",J407,0)</f>
        <v>0</v>
      </c>
      <c r="BG407" s="249">
        <f>IF(N407="zákl. přenesená",J407,0)</f>
        <v>0</v>
      </c>
      <c r="BH407" s="249">
        <f>IF(N407="sníž. přenesená",J407,0)</f>
        <v>0</v>
      </c>
      <c r="BI407" s="249">
        <f>IF(N407="nulová",J407,0)</f>
        <v>0</v>
      </c>
      <c r="BJ407" s="17" t="s">
        <v>84</v>
      </c>
      <c r="BK407" s="249">
        <f>ROUND(I407*H407,2)</f>
        <v>0</v>
      </c>
      <c r="BL407" s="17" t="s">
        <v>131</v>
      </c>
      <c r="BM407" s="248" t="s">
        <v>591</v>
      </c>
    </row>
    <row r="408" s="2" customFormat="1">
      <c r="A408" s="38"/>
      <c r="B408" s="39"/>
      <c r="C408" s="40"/>
      <c r="D408" s="250" t="s">
        <v>133</v>
      </c>
      <c r="E408" s="40"/>
      <c r="F408" s="251" t="s">
        <v>590</v>
      </c>
      <c r="G408" s="40"/>
      <c r="H408" s="40"/>
      <c r="I408" s="144"/>
      <c r="J408" s="40"/>
      <c r="K408" s="40"/>
      <c r="L408" s="44"/>
      <c r="M408" s="252"/>
      <c r="N408" s="253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133</v>
      </c>
      <c r="AU408" s="17" t="s">
        <v>86</v>
      </c>
    </row>
    <row r="409" s="13" customFormat="1">
      <c r="A409" s="13"/>
      <c r="B409" s="254"/>
      <c r="C409" s="255"/>
      <c r="D409" s="250" t="s">
        <v>135</v>
      </c>
      <c r="E409" s="256" t="s">
        <v>1</v>
      </c>
      <c r="F409" s="257" t="s">
        <v>592</v>
      </c>
      <c r="G409" s="255"/>
      <c r="H409" s="256" t="s">
        <v>1</v>
      </c>
      <c r="I409" s="258"/>
      <c r="J409" s="255"/>
      <c r="K409" s="255"/>
      <c r="L409" s="259"/>
      <c r="M409" s="260"/>
      <c r="N409" s="261"/>
      <c r="O409" s="261"/>
      <c r="P409" s="261"/>
      <c r="Q409" s="261"/>
      <c r="R409" s="261"/>
      <c r="S409" s="261"/>
      <c r="T409" s="26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3" t="s">
        <v>135</v>
      </c>
      <c r="AU409" s="263" t="s">
        <v>86</v>
      </c>
      <c r="AV409" s="13" t="s">
        <v>84</v>
      </c>
      <c r="AW409" s="13" t="s">
        <v>32</v>
      </c>
      <c r="AX409" s="13" t="s">
        <v>76</v>
      </c>
      <c r="AY409" s="263" t="s">
        <v>125</v>
      </c>
    </row>
    <row r="410" s="14" customFormat="1">
      <c r="A410" s="14"/>
      <c r="B410" s="264"/>
      <c r="C410" s="265"/>
      <c r="D410" s="250" t="s">
        <v>135</v>
      </c>
      <c r="E410" s="266" t="s">
        <v>1</v>
      </c>
      <c r="F410" s="267" t="s">
        <v>593</v>
      </c>
      <c r="G410" s="265"/>
      <c r="H410" s="268">
        <v>52.122</v>
      </c>
      <c r="I410" s="269"/>
      <c r="J410" s="265"/>
      <c r="K410" s="265"/>
      <c r="L410" s="270"/>
      <c r="M410" s="271"/>
      <c r="N410" s="272"/>
      <c r="O410" s="272"/>
      <c r="P410" s="272"/>
      <c r="Q410" s="272"/>
      <c r="R410" s="272"/>
      <c r="S410" s="272"/>
      <c r="T410" s="27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4" t="s">
        <v>135</v>
      </c>
      <c r="AU410" s="274" t="s">
        <v>86</v>
      </c>
      <c r="AV410" s="14" t="s">
        <v>86</v>
      </c>
      <c r="AW410" s="14" t="s">
        <v>32</v>
      </c>
      <c r="AX410" s="14" t="s">
        <v>84</v>
      </c>
      <c r="AY410" s="274" t="s">
        <v>125</v>
      </c>
    </row>
    <row r="411" s="2" customFormat="1" ht="21.75" customHeight="1">
      <c r="A411" s="38"/>
      <c r="B411" s="39"/>
      <c r="C411" s="286" t="s">
        <v>594</v>
      </c>
      <c r="D411" s="286" t="s">
        <v>237</v>
      </c>
      <c r="E411" s="287" t="s">
        <v>595</v>
      </c>
      <c r="F411" s="288" t="s">
        <v>596</v>
      </c>
      <c r="G411" s="289" t="s">
        <v>176</v>
      </c>
      <c r="H411" s="290">
        <v>65.519999999999996</v>
      </c>
      <c r="I411" s="291"/>
      <c r="J411" s="292">
        <f>ROUND(I411*H411,2)</f>
        <v>0</v>
      </c>
      <c r="K411" s="293"/>
      <c r="L411" s="294"/>
      <c r="M411" s="295" t="s">
        <v>1</v>
      </c>
      <c r="N411" s="296" t="s">
        <v>41</v>
      </c>
      <c r="O411" s="91"/>
      <c r="P411" s="246">
        <f>O411*H411</f>
        <v>0</v>
      </c>
      <c r="Q411" s="246">
        <v>0.048300000000000003</v>
      </c>
      <c r="R411" s="246">
        <f>Q411*H411</f>
        <v>3.1646160000000001</v>
      </c>
      <c r="S411" s="246">
        <v>0</v>
      </c>
      <c r="T411" s="24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8" t="s">
        <v>186</v>
      </c>
      <c r="AT411" s="248" t="s">
        <v>237</v>
      </c>
      <c r="AU411" s="248" t="s">
        <v>86</v>
      </c>
      <c r="AY411" s="17" t="s">
        <v>125</v>
      </c>
      <c r="BE411" s="249">
        <f>IF(N411="základní",J411,0)</f>
        <v>0</v>
      </c>
      <c r="BF411" s="249">
        <f>IF(N411="snížená",J411,0)</f>
        <v>0</v>
      </c>
      <c r="BG411" s="249">
        <f>IF(N411="zákl. přenesená",J411,0)</f>
        <v>0</v>
      </c>
      <c r="BH411" s="249">
        <f>IF(N411="sníž. přenesená",J411,0)</f>
        <v>0</v>
      </c>
      <c r="BI411" s="249">
        <f>IF(N411="nulová",J411,0)</f>
        <v>0</v>
      </c>
      <c r="BJ411" s="17" t="s">
        <v>84</v>
      </c>
      <c r="BK411" s="249">
        <f>ROUND(I411*H411,2)</f>
        <v>0</v>
      </c>
      <c r="BL411" s="17" t="s">
        <v>131</v>
      </c>
      <c r="BM411" s="248" t="s">
        <v>597</v>
      </c>
    </row>
    <row r="412" s="2" customFormat="1">
      <c r="A412" s="38"/>
      <c r="B412" s="39"/>
      <c r="C412" s="40"/>
      <c r="D412" s="250" t="s">
        <v>133</v>
      </c>
      <c r="E412" s="40"/>
      <c r="F412" s="251" t="s">
        <v>596</v>
      </c>
      <c r="G412" s="40"/>
      <c r="H412" s="40"/>
      <c r="I412" s="144"/>
      <c r="J412" s="40"/>
      <c r="K412" s="40"/>
      <c r="L412" s="44"/>
      <c r="M412" s="252"/>
      <c r="N412" s="253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133</v>
      </c>
      <c r="AU412" s="17" t="s">
        <v>86</v>
      </c>
    </row>
    <row r="413" s="14" customFormat="1">
      <c r="A413" s="14"/>
      <c r="B413" s="264"/>
      <c r="C413" s="265"/>
      <c r="D413" s="250" t="s">
        <v>135</v>
      </c>
      <c r="E413" s="266" t="s">
        <v>1</v>
      </c>
      <c r="F413" s="267" t="s">
        <v>598</v>
      </c>
      <c r="G413" s="265"/>
      <c r="H413" s="268">
        <v>65.519999999999996</v>
      </c>
      <c r="I413" s="269"/>
      <c r="J413" s="265"/>
      <c r="K413" s="265"/>
      <c r="L413" s="270"/>
      <c r="M413" s="271"/>
      <c r="N413" s="272"/>
      <c r="O413" s="272"/>
      <c r="P413" s="272"/>
      <c r="Q413" s="272"/>
      <c r="R413" s="272"/>
      <c r="S413" s="272"/>
      <c r="T413" s="27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4" t="s">
        <v>135</v>
      </c>
      <c r="AU413" s="274" t="s">
        <v>86</v>
      </c>
      <c r="AV413" s="14" t="s">
        <v>86</v>
      </c>
      <c r="AW413" s="14" t="s">
        <v>32</v>
      </c>
      <c r="AX413" s="14" t="s">
        <v>84</v>
      </c>
      <c r="AY413" s="274" t="s">
        <v>125</v>
      </c>
    </row>
    <row r="414" s="2" customFormat="1" ht="21.75" customHeight="1">
      <c r="A414" s="38"/>
      <c r="B414" s="39"/>
      <c r="C414" s="236" t="s">
        <v>599</v>
      </c>
      <c r="D414" s="236" t="s">
        <v>127</v>
      </c>
      <c r="E414" s="237" t="s">
        <v>600</v>
      </c>
      <c r="F414" s="238" t="s">
        <v>601</v>
      </c>
      <c r="G414" s="239" t="s">
        <v>176</v>
      </c>
      <c r="H414" s="240">
        <v>51.100000000000001</v>
      </c>
      <c r="I414" s="241"/>
      <c r="J414" s="242">
        <f>ROUND(I414*H414,2)</f>
        <v>0</v>
      </c>
      <c r="K414" s="243"/>
      <c r="L414" s="44"/>
      <c r="M414" s="244" t="s">
        <v>1</v>
      </c>
      <c r="N414" s="245" t="s">
        <v>41</v>
      </c>
      <c r="O414" s="91"/>
      <c r="P414" s="246">
        <f>O414*H414</f>
        <v>0</v>
      </c>
      <c r="Q414" s="246">
        <v>0.1295</v>
      </c>
      <c r="R414" s="246">
        <f>Q414*H414</f>
        <v>6.6174500000000007</v>
      </c>
      <c r="S414" s="246">
        <v>0</v>
      </c>
      <c r="T414" s="247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8" t="s">
        <v>131</v>
      </c>
      <c r="AT414" s="248" t="s">
        <v>127</v>
      </c>
      <c r="AU414" s="248" t="s">
        <v>86</v>
      </c>
      <c r="AY414" s="17" t="s">
        <v>125</v>
      </c>
      <c r="BE414" s="249">
        <f>IF(N414="základní",J414,0)</f>
        <v>0</v>
      </c>
      <c r="BF414" s="249">
        <f>IF(N414="snížená",J414,0)</f>
        <v>0</v>
      </c>
      <c r="BG414" s="249">
        <f>IF(N414="zákl. přenesená",J414,0)</f>
        <v>0</v>
      </c>
      <c r="BH414" s="249">
        <f>IF(N414="sníž. přenesená",J414,0)</f>
        <v>0</v>
      </c>
      <c r="BI414" s="249">
        <f>IF(N414="nulová",J414,0)</f>
        <v>0</v>
      </c>
      <c r="BJ414" s="17" t="s">
        <v>84</v>
      </c>
      <c r="BK414" s="249">
        <f>ROUND(I414*H414,2)</f>
        <v>0</v>
      </c>
      <c r="BL414" s="17" t="s">
        <v>131</v>
      </c>
      <c r="BM414" s="248" t="s">
        <v>602</v>
      </c>
    </row>
    <row r="415" s="2" customFormat="1">
      <c r="A415" s="38"/>
      <c r="B415" s="39"/>
      <c r="C415" s="40"/>
      <c r="D415" s="250" t="s">
        <v>133</v>
      </c>
      <c r="E415" s="40"/>
      <c r="F415" s="251" t="s">
        <v>603</v>
      </c>
      <c r="G415" s="40"/>
      <c r="H415" s="40"/>
      <c r="I415" s="144"/>
      <c r="J415" s="40"/>
      <c r="K415" s="40"/>
      <c r="L415" s="44"/>
      <c r="M415" s="252"/>
      <c r="N415" s="253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133</v>
      </c>
      <c r="AU415" s="17" t="s">
        <v>86</v>
      </c>
    </row>
    <row r="416" s="13" customFormat="1">
      <c r="A416" s="13"/>
      <c r="B416" s="254"/>
      <c r="C416" s="255"/>
      <c r="D416" s="250" t="s">
        <v>135</v>
      </c>
      <c r="E416" s="256" t="s">
        <v>1</v>
      </c>
      <c r="F416" s="257" t="s">
        <v>604</v>
      </c>
      <c r="G416" s="255"/>
      <c r="H416" s="256" t="s">
        <v>1</v>
      </c>
      <c r="I416" s="258"/>
      <c r="J416" s="255"/>
      <c r="K416" s="255"/>
      <c r="L416" s="259"/>
      <c r="M416" s="260"/>
      <c r="N416" s="261"/>
      <c r="O416" s="261"/>
      <c r="P416" s="261"/>
      <c r="Q416" s="261"/>
      <c r="R416" s="261"/>
      <c r="S416" s="261"/>
      <c r="T416" s="26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3" t="s">
        <v>135</v>
      </c>
      <c r="AU416" s="263" t="s">
        <v>86</v>
      </c>
      <c r="AV416" s="13" t="s">
        <v>84</v>
      </c>
      <c r="AW416" s="13" t="s">
        <v>32</v>
      </c>
      <c r="AX416" s="13" t="s">
        <v>76</v>
      </c>
      <c r="AY416" s="263" t="s">
        <v>125</v>
      </c>
    </row>
    <row r="417" s="13" customFormat="1">
      <c r="A417" s="13"/>
      <c r="B417" s="254"/>
      <c r="C417" s="255"/>
      <c r="D417" s="250" t="s">
        <v>135</v>
      </c>
      <c r="E417" s="256" t="s">
        <v>1</v>
      </c>
      <c r="F417" s="257" t="s">
        <v>592</v>
      </c>
      <c r="G417" s="255"/>
      <c r="H417" s="256" t="s">
        <v>1</v>
      </c>
      <c r="I417" s="258"/>
      <c r="J417" s="255"/>
      <c r="K417" s="255"/>
      <c r="L417" s="259"/>
      <c r="M417" s="260"/>
      <c r="N417" s="261"/>
      <c r="O417" s="261"/>
      <c r="P417" s="261"/>
      <c r="Q417" s="261"/>
      <c r="R417" s="261"/>
      <c r="S417" s="261"/>
      <c r="T417" s="26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3" t="s">
        <v>135</v>
      </c>
      <c r="AU417" s="263" t="s">
        <v>86</v>
      </c>
      <c r="AV417" s="13" t="s">
        <v>84</v>
      </c>
      <c r="AW417" s="13" t="s">
        <v>32</v>
      </c>
      <c r="AX417" s="13" t="s">
        <v>76</v>
      </c>
      <c r="AY417" s="263" t="s">
        <v>125</v>
      </c>
    </row>
    <row r="418" s="14" customFormat="1">
      <c r="A418" s="14"/>
      <c r="B418" s="264"/>
      <c r="C418" s="265"/>
      <c r="D418" s="250" t="s">
        <v>135</v>
      </c>
      <c r="E418" s="266" t="s">
        <v>1</v>
      </c>
      <c r="F418" s="267" t="s">
        <v>605</v>
      </c>
      <c r="G418" s="265"/>
      <c r="H418" s="268">
        <v>51.100000000000001</v>
      </c>
      <c r="I418" s="269"/>
      <c r="J418" s="265"/>
      <c r="K418" s="265"/>
      <c r="L418" s="270"/>
      <c r="M418" s="271"/>
      <c r="N418" s="272"/>
      <c r="O418" s="272"/>
      <c r="P418" s="272"/>
      <c r="Q418" s="272"/>
      <c r="R418" s="272"/>
      <c r="S418" s="272"/>
      <c r="T418" s="27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4" t="s">
        <v>135</v>
      </c>
      <c r="AU418" s="274" t="s">
        <v>86</v>
      </c>
      <c r="AV418" s="14" t="s">
        <v>86</v>
      </c>
      <c r="AW418" s="14" t="s">
        <v>32</v>
      </c>
      <c r="AX418" s="14" t="s">
        <v>84</v>
      </c>
      <c r="AY418" s="274" t="s">
        <v>125</v>
      </c>
    </row>
    <row r="419" s="2" customFormat="1" ht="21.75" customHeight="1">
      <c r="A419" s="38"/>
      <c r="B419" s="39"/>
      <c r="C419" s="286" t="s">
        <v>606</v>
      </c>
      <c r="D419" s="286" t="s">
        <v>237</v>
      </c>
      <c r="E419" s="287" t="s">
        <v>607</v>
      </c>
      <c r="F419" s="288" t="s">
        <v>608</v>
      </c>
      <c r="G419" s="289" t="s">
        <v>176</v>
      </c>
      <c r="H419" s="290">
        <v>25</v>
      </c>
      <c r="I419" s="291"/>
      <c r="J419" s="292">
        <f>ROUND(I419*H419,2)</f>
        <v>0</v>
      </c>
      <c r="K419" s="293"/>
      <c r="L419" s="294"/>
      <c r="M419" s="295" t="s">
        <v>1</v>
      </c>
      <c r="N419" s="296" t="s">
        <v>41</v>
      </c>
      <c r="O419" s="91"/>
      <c r="P419" s="246">
        <f>O419*H419</f>
        <v>0</v>
      </c>
      <c r="Q419" s="246">
        <v>0.065670000000000006</v>
      </c>
      <c r="R419" s="246">
        <f>Q419*H419</f>
        <v>1.64175</v>
      </c>
      <c r="S419" s="246">
        <v>0</v>
      </c>
      <c r="T419" s="247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8" t="s">
        <v>186</v>
      </c>
      <c r="AT419" s="248" t="s">
        <v>237</v>
      </c>
      <c r="AU419" s="248" t="s">
        <v>86</v>
      </c>
      <c r="AY419" s="17" t="s">
        <v>125</v>
      </c>
      <c r="BE419" s="249">
        <f>IF(N419="základní",J419,0)</f>
        <v>0</v>
      </c>
      <c r="BF419" s="249">
        <f>IF(N419="snížená",J419,0)</f>
        <v>0</v>
      </c>
      <c r="BG419" s="249">
        <f>IF(N419="zákl. přenesená",J419,0)</f>
        <v>0</v>
      </c>
      <c r="BH419" s="249">
        <f>IF(N419="sníž. přenesená",J419,0)</f>
        <v>0</v>
      </c>
      <c r="BI419" s="249">
        <f>IF(N419="nulová",J419,0)</f>
        <v>0</v>
      </c>
      <c r="BJ419" s="17" t="s">
        <v>84</v>
      </c>
      <c r="BK419" s="249">
        <f>ROUND(I419*H419,2)</f>
        <v>0</v>
      </c>
      <c r="BL419" s="17" t="s">
        <v>131</v>
      </c>
      <c r="BM419" s="248" t="s">
        <v>609</v>
      </c>
    </row>
    <row r="420" s="2" customFormat="1">
      <c r="A420" s="38"/>
      <c r="B420" s="39"/>
      <c r="C420" s="40"/>
      <c r="D420" s="250" t="s">
        <v>133</v>
      </c>
      <c r="E420" s="40"/>
      <c r="F420" s="251" t="s">
        <v>608</v>
      </c>
      <c r="G420" s="40"/>
      <c r="H420" s="40"/>
      <c r="I420" s="144"/>
      <c r="J420" s="40"/>
      <c r="K420" s="40"/>
      <c r="L420" s="44"/>
      <c r="M420" s="252"/>
      <c r="N420" s="253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133</v>
      </c>
      <c r="AU420" s="17" t="s">
        <v>86</v>
      </c>
    </row>
    <row r="421" s="14" customFormat="1">
      <c r="A421" s="14"/>
      <c r="B421" s="264"/>
      <c r="C421" s="265"/>
      <c r="D421" s="250" t="s">
        <v>135</v>
      </c>
      <c r="E421" s="266" t="s">
        <v>1</v>
      </c>
      <c r="F421" s="267" t="s">
        <v>610</v>
      </c>
      <c r="G421" s="265"/>
      <c r="H421" s="268">
        <v>25</v>
      </c>
      <c r="I421" s="269"/>
      <c r="J421" s="265"/>
      <c r="K421" s="265"/>
      <c r="L421" s="270"/>
      <c r="M421" s="271"/>
      <c r="N421" s="272"/>
      <c r="O421" s="272"/>
      <c r="P421" s="272"/>
      <c r="Q421" s="272"/>
      <c r="R421" s="272"/>
      <c r="S421" s="272"/>
      <c r="T421" s="27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4" t="s">
        <v>135</v>
      </c>
      <c r="AU421" s="274" t="s">
        <v>86</v>
      </c>
      <c r="AV421" s="14" t="s">
        <v>86</v>
      </c>
      <c r="AW421" s="14" t="s">
        <v>32</v>
      </c>
      <c r="AX421" s="14" t="s">
        <v>84</v>
      </c>
      <c r="AY421" s="274" t="s">
        <v>125</v>
      </c>
    </row>
    <row r="422" s="2" customFormat="1" ht="21.75" customHeight="1">
      <c r="A422" s="38"/>
      <c r="B422" s="39"/>
      <c r="C422" s="236" t="s">
        <v>611</v>
      </c>
      <c r="D422" s="236" t="s">
        <v>127</v>
      </c>
      <c r="E422" s="237" t="s">
        <v>612</v>
      </c>
      <c r="F422" s="238" t="s">
        <v>613</v>
      </c>
      <c r="G422" s="239" t="s">
        <v>176</v>
      </c>
      <c r="H422" s="240">
        <v>2.5</v>
      </c>
      <c r="I422" s="241"/>
      <c r="J422" s="242">
        <f>ROUND(I422*H422,2)</f>
        <v>0</v>
      </c>
      <c r="K422" s="243"/>
      <c r="L422" s="44"/>
      <c r="M422" s="244" t="s">
        <v>1</v>
      </c>
      <c r="N422" s="245" t="s">
        <v>41</v>
      </c>
      <c r="O422" s="91"/>
      <c r="P422" s="246">
        <f>O422*H422</f>
        <v>0</v>
      </c>
      <c r="Q422" s="246">
        <v>0.10095</v>
      </c>
      <c r="R422" s="246">
        <f>Q422*H422</f>
        <v>0.25237500000000002</v>
      </c>
      <c r="S422" s="246">
        <v>0</v>
      </c>
      <c r="T422" s="24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8" t="s">
        <v>131</v>
      </c>
      <c r="AT422" s="248" t="s">
        <v>127</v>
      </c>
      <c r="AU422" s="248" t="s">
        <v>86</v>
      </c>
      <c r="AY422" s="17" t="s">
        <v>125</v>
      </c>
      <c r="BE422" s="249">
        <f>IF(N422="základní",J422,0)</f>
        <v>0</v>
      </c>
      <c r="BF422" s="249">
        <f>IF(N422="snížená",J422,0)</f>
        <v>0</v>
      </c>
      <c r="BG422" s="249">
        <f>IF(N422="zákl. přenesená",J422,0)</f>
        <v>0</v>
      </c>
      <c r="BH422" s="249">
        <f>IF(N422="sníž. přenesená",J422,0)</f>
        <v>0</v>
      </c>
      <c r="BI422" s="249">
        <f>IF(N422="nulová",J422,0)</f>
        <v>0</v>
      </c>
      <c r="BJ422" s="17" t="s">
        <v>84</v>
      </c>
      <c r="BK422" s="249">
        <f>ROUND(I422*H422,2)</f>
        <v>0</v>
      </c>
      <c r="BL422" s="17" t="s">
        <v>131</v>
      </c>
      <c r="BM422" s="248" t="s">
        <v>614</v>
      </c>
    </row>
    <row r="423" s="2" customFormat="1">
      <c r="A423" s="38"/>
      <c r="B423" s="39"/>
      <c r="C423" s="40"/>
      <c r="D423" s="250" t="s">
        <v>133</v>
      </c>
      <c r="E423" s="40"/>
      <c r="F423" s="251" t="s">
        <v>615</v>
      </c>
      <c r="G423" s="40"/>
      <c r="H423" s="40"/>
      <c r="I423" s="144"/>
      <c r="J423" s="40"/>
      <c r="K423" s="40"/>
      <c r="L423" s="44"/>
      <c r="M423" s="252"/>
      <c r="N423" s="253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133</v>
      </c>
      <c r="AU423" s="17" t="s">
        <v>86</v>
      </c>
    </row>
    <row r="424" s="13" customFormat="1">
      <c r="A424" s="13"/>
      <c r="B424" s="254"/>
      <c r="C424" s="255"/>
      <c r="D424" s="250" t="s">
        <v>135</v>
      </c>
      <c r="E424" s="256" t="s">
        <v>1</v>
      </c>
      <c r="F424" s="257" t="s">
        <v>616</v>
      </c>
      <c r="G424" s="255"/>
      <c r="H424" s="256" t="s">
        <v>1</v>
      </c>
      <c r="I424" s="258"/>
      <c r="J424" s="255"/>
      <c r="K424" s="255"/>
      <c r="L424" s="259"/>
      <c r="M424" s="260"/>
      <c r="N424" s="261"/>
      <c r="O424" s="261"/>
      <c r="P424" s="261"/>
      <c r="Q424" s="261"/>
      <c r="R424" s="261"/>
      <c r="S424" s="261"/>
      <c r="T424" s="26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3" t="s">
        <v>135</v>
      </c>
      <c r="AU424" s="263" t="s">
        <v>86</v>
      </c>
      <c r="AV424" s="13" t="s">
        <v>84</v>
      </c>
      <c r="AW424" s="13" t="s">
        <v>32</v>
      </c>
      <c r="AX424" s="13" t="s">
        <v>76</v>
      </c>
      <c r="AY424" s="263" t="s">
        <v>125</v>
      </c>
    </row>
    <row r="425" s="14" customFormat="1">
      <c r="A425" s="14"/>
      <c r="B425" s="264"/>
      <c r="C425" s="265"/>
      <c r="D425" s="250" t="s">
        <v>135</v>
      </c>
      <c r="E425" s="266" t="s">
        <v>1</v>
      </c>
      <c r="F425" s="267" t="s">
        <v>617</v>
      </c>
      <c r="G425" s="265"/>
      <c r="H425" s="268">
        <v>2.5</v>
      </c>
      <c r="I425" s="269"/>
      <c r="J425" s="265"/>
      <c r="K425" s="265"/>
      <c r="L425" s="270"/>
      <c r="M425" s="271"/>
      <c r="N425" s="272"/>
      <c r="O425" s="272"/>
      <c r="P425" s="272"/>
      <c r="Q425" s="272"/>
      <c r="R425" s="272"/>
      <c r="S425" s="272"/>
      <c r="T425" s="27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4" t="s">
        <v>135</v>
      </c>
      <c r="AU425" s="274" t="s">
        <v>86</v>
      </c>
      <c r="AV425" s="14" t="s">
        <v>86</v>
      </c>
      <c r="AW425" s="14" t="s">
        <v>32</v>
      </c>
      <c r="AX425" s="14" t="s">
        <v>84</v>
      </c>
      <c r="AY425" s="274" t="s">
        <v>125</v>
      </c>
    </row>
    <row r="426" s="2" customFormat="1" ht="16.5" customHeight="1">
      <c r="A426" s="38"/>
      <c r="B426" s="39"/>
      <c r="C426" s="286" t="s">
        <v>618</v>
      </c>
      <c r="D426" s="286" t="s">
        <v>237</v>
      </c>
      <c r="E426" s="287" t="s">
        <v>619</v>
      </c>
      <c r="F426" s="288" t="s">
        <v>620</v>
      </c>
      <c r="G426" s="289" t="s">
        <v>176</v>
      </c>
      <c r="H426" s="290">
        <v>3</v>
      </c>
      <c r="I426" s="291"/>
      <c r="J426" s="292">
        <f>ROUND(I426*H426,2)</f>
        <v>0</v>
      </c>
      <c r="K426" s="293"/>
      <c r="L426" s="294"/>
      <c r="M426" s="295" t="s">
        <v>1</v>
      </c>
      <c r="N426" s="296" t="s">
        <v>41</v>
      </c>
      <c r="O426" s="91"/>
      <c r="P426" s="246">
        <f>O426*H426</f>
        <v>0</v>
      </c>
      <c r="Q426" s="246">
        <v>0.028000000000000001</v>
      </c>
      <c r="R426" s="246">
        <f>Q426*H426</f>
        <v>0.084000000000000005</v>
      </c>
      <c r="S426" s="246">
        <v>0</v>
      </c>
      <c r="T426" s="247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8" t="s">
        <v>186</v>
      </c>
      <c r="AT426" s="248" t="s">
        <v>237</v>
      </c>
      <c r="AU426" s="248" t="s">
        <v>86</v>
      </c>
      <c r="AY426" s="17" t="s">
        <v>125</v>
      </c>
      <c r="BE426" s="249">
        <f>IF(N426="základní",J426,0)</f>
        <v>0</v>
      </c>
      <c r="BF426" s="249">
        <f>IF(N426="snížená",J426,0)</f>
        <v>0</v>
      </c>
      <c r="BG426" s="249">
        <f>IF(N426="zákl. přenesená",J426,0)</f>
        <v>0</v>
      </c>
      <c r="BH426" s="249">
        <f>IF(N426="sníž. přenesená",J426,0)</f>
        <v>0</v>
      </c>
      <c r="BI426" s="249">
        <f>IF(N426="nulová",J426,0)</f>
        <v>0</v>
      </c>
      <c r="BJ426" s="17" t="s">
        <v>84</v>
      </c>
      <c r="BK426" s="249">
        <f>ROUND(I426*H426,2)</f>
        <v>0</v>
      </c>
      <c r="BL426" s="17" t="s">
        <v>131</v>
      </c>
      <c r="BM426" s="248" t="s">
        <v>621</v>
      </c>
    </row>
    <row r="427" s="2" customFormat="1">
      <c r="A427" s="38"/>
      <c r="B427" s="39"/>
      <c r="C427" s="40"/>
      <c r="D427" s="250" t="s">
        <v>133</v>
      </c>
      <c r="E427" s="40"/>
      <c r="F427" s="251" t="s">
        <v>620</v>
      </c>
      <c r="G427" s="40"/>
      <c r="H427" s="40"/>
      <c r="I427" s="144"/>
      <c r="J427" s="40"/>
      <c r="K427" s="40"/>
      <c r="L427" s="44"/>
      <c r="M427" s="252"/>
      <c r="N427" s="253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133</v>
      </c>
      <c r="AU427" s="17" t="s">
        <v>86</v>
      </c>
    </row>
    <row r="428" s="2" customFormat="1" ht="21.75" customHeight="1">
      <c r="A428" s="38"/>
      <c r="B428" s="39"/>
      <c r="C428" s="236" t="s">
        <v>622</v>
      </c>
      <c r="D428" s="236" t="s">
        <v>127</v>
      </c>
      <c r="E428" s="237" t="s">
        <v>623</v>
      </c>
      <c r="F428" s="238" t="s">
        <v>624</v>
      </c>
      <c r="G428" s="239" t="s">
        <v>176</v>
      </c>
      <c r="H428" s="240">
        <v>230</v>
      </c>
      <c r="I428" s="241"/>
      <c r="J428" s="242">
        <f>ROUND(I428*H428,2)</f>
        <v>0</v>
      </c>
      <c r="K428" s="243"/>
      <c r="L428" s="44"/>
      <c r="M428" s="244" t="s">
        <v>1</v>
      </c>
      <c r="N428" s="245" t="s">
        <v>41</v>
      </c>
      <c r="O428" s="91"/>
      <c r="P428" s="246">
        <f>O428*H428</f>
        <v>0</v>
      </c>
      <c r="Q428" s="246">
        <v>0</v>
      </c>
      <c r="R428" s="246">
        <f>Q428*H428</f>
        <v>0</v>
      </c>
      <c r="S428" s="246">
        <v>0</v>
      </c>
      <c r="T428" s="247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48" t="s">
        <v>131</v>
      </c>
      <c r="AT428" s="248" t="s">
        <v>127</v>
      </c>
      <c r="AU428" s="248" t="s">
        <v>86</v>
      </c>
      <c r="AY428" s="17" t="s">
        <v>125</v>
      </c>
      <c r="BE428" s="249">
        <f>IF(N428="základní",J428,0)</f>
        <v>0</v>
      </c>
      <c r="BF428" s="249">
        <f>IF(N428="snížená",J428,0)</f>
        <v>0</v>
      </c>
      <c r="BG428" s="249">
        <f>IF(N428="zákl. přenesená",J428,0)</f>
        <v>0</v>
      </c>
      <c r="BH428" s="249">
        <f>IF(N428="sníž. přenesená",J428,0)</f>
        <v>0</v>
      </c>
      <c r="BI428" s="249">
        <f>IF(N428="nulová",J428,0)</f>
        <v>0</v>
      </c>
      <c r="BJ428" s="17" t="s">
        <v>84</v>
      </c>
      <c r="BK428" s="249">
        <f>ROUND(I428*H428,2)</f>
        <v>0</v>
      </c>
      <c r="BL428" s="17" t="s">
        <v>131</v>
      </c>
      <c r="BM428" s="248" t="s">
        <v>625</v>
      </c>
    </row>
    <row r="429" s="2" customFormat="1">
      <c r="A429" s="38"/>
      <c r="B429" s="39"/>
      <c r="C429" s="40"/>
      <c r="D429" s="250" t="s">
        <v>133</v>
      </c>
      <c r="E429" s="40"/>
      <c r="F429" s="251" t="s">
        <v>626</v>
      </c>
      <c r="G429" s="40"/>
      <c r="H429" s="40"/>
      <c r="I429" s="144"/>
      <c r="J429" s="40"/>
      <c r="K429" s="40"/>
      <c r="L429" s="44"/>
      <c r="M429" s="252"/>
      <c r="N429" s="253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133</v>
      </c>
      <c r="AU429" s="17" t="s">
        <v>86</v>
      </c>
    </row>
    <row r="430" s="13" customFormat="1">
      <c r="A430" s="13"/>
      <c r="B430" s="254"/>
      <c r="C430" s="255"/>
      <c r="D430" s="250" t="s">
        <v>135</v>
      </c>
      <c r="E430" s="256" t="s">
        <v>1</v>
      </c>
      <c r="F430" s="257" t="s">
        <v>627</v>
      </c>
      <c r="G430" s="255"/>
      <c r="H430" s="256" t="s">
        <v>1</v>
      </c>
      <c r="I430" s="258"/>
      <c r="J430" s="255"/>
      <c r="K430" s="255"/>
      <c r="L430" s="259"/>
      <c r="M430" s="260"/>
      <c r="N430" s="261"/>
      <c r="O430" s="261"/>
      <c r="P430" s="261"/>
      <c r="Q430" s="261"/>
      <c r="R430" s="261"/>
      <c r="S430" s="261"/>
      <c r="T430" s="26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3" t="s">
        <v>135</v>
      </c>
      <c r="AU430" s="263" t="s">
        <v>86</v>
      </c>
      <c r="AV430" s="13" t="s">
        <v>84</v>
      </c>
      <c r="AW430" s="13" t="s">
        <v>32</v>
      </c>
      <c r="AX430" s="13" t="s">
        <v>76</v>
      </c>
      <c r="AY430" s="263" t="s">
        <v>125</v>
      </c>
    </row>
    <row r="431" s="14" customFormat="1">
      <c r="A431" s="14"/>
      <c r="B431" s="264"/>
      <c r="C431" s="265"/>
      <c r="D431" s="250" t="s">
        <v>135</v>
      </c>
      <c r="E431" s="266" t="s">
        <v>1</v>
      </c>
      <c r="F431" s="267" t="s">
        <v>628</v>
      </c>
      <c r="G431" s="265"/>
      <c r="H431" s="268">
        <v>230</v>
      </c>
      <c r="I431" s="269"/>
      <c r="J431" s="265"/>
      <c r="K431" s="265"/>
      <c r="L431" s="270"/>
      <c r="M431" s="271"/>
      <c r="N431" s="272"/>
      <c r="O431" s="272"/>
      <c r="P431" s="272"/>
      <c r="Q431" s="272"/>
      <c r="R431" s="272"/>
      <c r="S431" s="272"/>
      <c r="T431" s="27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4" t="s">
        <v>135</v>
      </c>
      <c r="AU431" s="274" t="s">
        <v>86</v>
      </c>
      <c r="AV431" s="14" t="s">
        <v>86</v>
      </c>
      <c r="AW431" s="14" t="s">
        <v>32</v>
      </c>
      <c r="AX431" s="14" t="s">
        <v>84</v>
      </c>
      <c r="AY431" s="274" t="s">
        <v>125</v>
      </c>
    </row>
    <row r="432" s="2" customFormat="1" ht="21.75" customHeight="1">
      <c r="A432" s="38"/>
      <c r="B432" s="39"/>
      <c r="C432" s="236" t="s">
        <v>629</v>
      </c>
      <c r="D432" s="236" t="s">
        <v>127</v>
      </c>
      <c r="E432" s="237" t="s">
        <v>630</v>
      </c>
      <c r="F432" s="238" t="s">
        <v>631</v>
      </c>
      <c r="G432" s="239" t="s">
        <v>176</v>
      </c>
      <c r="H432" s="240">
        <v>230</v>
      </c>
      <c r="I432" s="241"/>
      <c r="J432" s="242">
        <f>ROUND(I432*H432,2)</f>
        <v>0</v>
      </c>
      <c r="K432" s="243"/>
      <c r="L432" s="44"/>
      <c r="M432" s="244" t="s">
        <v>1</v>
      </c>
      <c r="N432" s="245" t="s">
        <v>41</v>
      </c>
      <c r="O432" s="91"/>
      <c r="P432" s="246">
        <f>O432*H432</f>
        <v>0</v>
      </c>
      <c r="Q432" s="246">
        <v>0.00060999999999999997</v>
      </c>
      <c r="R432" s="246">
        <f>Q432*H432</f>
        <v>0.14029999999999998</v>
      </c>
      <c r="S432" s="246">
        <v>0</v>
      </c>
      <c r="T432" s="247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48" t="s">
        <v>131</v>
      </c>
      <c r="AT432" s="248" t="s">
        <v>127</v>
      </c>
      <c r="AU432" s="248" t="s">
        <v>86</v>
      </c>
      <c r="AY432" s="17" t="s">
        <v>125</v>
      </c>
      <c r="BE432" s="249">
        <f>IF(N432="základní",J432,0)</f>
        <v>0</v>
      </c>
      <c r="BF432" s="249">
        <f>IF(N432="snížená",J432,0)</f>
        <v>0</v>
      </c>
      <c r="BG432" s="249">
        <f>IF(N432="zákl. přenesená",J432,0)</f>
        <v>0</v>
      </c>
      <c r="BH432" s="249">
        <f>IF(N432="sníž. přenesená",J432,0)</f>
        <v>0</v>
      </c>
      <c r="BI432" s="249">
        <f>IF(N432="nulová",J432,0)</f>
        <v>0</v>
      </c>
      <c r="BJ432" s="17" t="s">
        <v>84</v>
      </c>
      <c r="BK432" s="249">
        <f>ROUND(I432*H432,2)</f>
        <v>0</v>
      </c>
      <c r="BL432" s="17" t="s">
        <v>131</v>
      </c>
      <c r="BM432" s="248" t="s">
        <v>632</v>
      </c>
    </row>
    <row r="433" s="2" customFormat="1">
      <c r="A433" s="38"/>
      <c r="B433" s="39"/>
      <c r="C433" s="40"/>
      <c r="D433" s="250" t="s">
        <v>133</v>
      </c>
      <c r="E433" s="40"/>
      <c r="F433" s="251" t="s">
        <v>633</v>
      </c>
      <c r="G433" s="40"/>
      <c r="H433" s="40"/>
      <c r="I433" s="144"/>
      <c r="J433" s="40"/>
      <c r="K433" s="40"/>
      <c r="L433" s="44"/>
      <c r="M433" s="252"/>
      <c r="N433" s="253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133</v>
      </c>
      <c r="AU433" s="17" t="s">
        <v>86</v>
      </c>
    </row>
    <row r="434" s="2" customFormat="1" ht="16.5" customHeight="1">
      <c r="A434" s="38"/>
      <c r="B434" s="39"/>
      <c r="C434" s="236" t="s">
        <v>634</v>
      </c>
      <c r="D434" s="236" t="s">
        <v>127</v>
      </c>
      <c r="E434" s="237" t="s">
        <v>635</v>
      </c>
      <c r="F434" s="238" t="s">
        <v>636</v>
      </c>
      <c r="G434" s="239" t="s">
        <v>176</v>
      </c>
      <c r="H434" s="240">
        <v>215</v>
      </c>
      <c r="I434" s="241"/>
      <c r="J434" s="242">
        <f>ROUND(I434*H434,2)</f>
        <v>0</v>
      </c>
      <c r="K434" s="243"/>
      <c r="L434" s="44"/>
      <c r="M434" s="244" t="s">
        <v>1</v>
      </c>
      <c r="N434" s="245" t="s">
        <v>41</v>
      </c>
      <c r="O434" s="91"/>
      <c r="P434" s="246">
        <f>O434*H434</f>
        <v>0</v>
      </c>
      <c r="Q434" s="246">
        <v>0</v>
      </c>
      <c r="R434" s="246">
        <f>Q434*H434</f>
        <v>0</v>
      </c>
      <c r="S434" s="246">
        <v>0</v>
      </c>
      <c r="T434" s="247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48" t="s">
        <v>131</v>
      </c>
      <c r="AT434" s="248" t="s">
        <v>127</v>
      </c>
      <c r="AU434" s="248" t="s">
        <v>86</v>
      </c>
      <c r="AY434" s="17" t="s">
        <v>125</v>
      </c>
      <c r="BE434" s="249">
        <f>IF(N434="základní",J434,0)</f>
        <v>0</v>
      </c>
      <c r="BF434" s="249">
        <f>IF(N434="snížená",J434,0)</f>
        <v>0</v>
      </c>
      <c r="BG434" s="249">
        <f>IF(N434="zákl. přenesená",J434,0)</f>
        <v>0</v>
      </c>
      <c r="BH434" s="249">
        <f>IF(N434="sníž. přenesená",J434,0)</f>
        <v>0</v>
      </c>
      <c r="BI434" s="249">
        <f>IF(N434="nulová",J434,0)</f>
        <v>0</v>
      </c>
      <c r="BJ434" s="17" t="s">
        <v>84</v>
      </c>
      <c r="BK434" s="249">
        <f>ROUND(I434*H434,2)</f>
        <v>0</v>
      </c>
      <c r="BL434" s="17" t="s">
        <v>131</v>
      </c>
      <c r="BM434" s="248" t="s">
        <v>637</v>
      </c>
    </row>
    <row r="435" s="2" customFormat="1">
      <c r="A435" s="38"/>
      <c r="B435" s="39"/>
      <c r="C435" s="40"/>
      <c r="D435" s="250" t="s">
        <v>133</v>
      </c>
      <c r="E435" s="40"/>
      <c r="F435" s="251" t="s">
        <v>638</v>
      </c>
      <c r="G435" s="40"/>
      <c r="H435" s="40"/>
      <c r="I435" s="144"/>
      <c r="J435" s="40"/>
      <c r="K435" s="40"/>
      <c r="L435" s="44"/>
      <c r="M435" s="252"/>
      <c r="N435" s="253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133</v>
      </c>
      <c r="AU435" s="17" t="s">
        <v>86</v>
      </c>
    </row>
    <row r="436" s="13" customFormat="1">
      <c r="A436" s="13"/>
      <c r="B436" s="254"/>
      <c r="C436" s="255"/>
      <c r="D436" s="250" t="s">
        <v>135</v>
      </c>
      <c r="E436" s="256" t="s">
        <v>1</v>
      </c>
      <c r="F436" s="257" t="s">
        <v>639</v>
      </c>
      <c r="G436" s="255"/>
      <c r="H436" s="256" t="s">
        <v>1</v>
      </c>
      <c r="I436" s="258"/>
      <c r="J436" s="255"/>
      <c r="K436" s="255"/>
      <c r="L436" s="259"/>
      <c r="M436" s="260"/>
      <c r="N436" s="261"/>
      <c r="O436" s="261"/>
      <c r="P436" s="261"/>
      <c r="Q436" s="261"/>
      <c r="R436" s="261"/>
      <c r="S436" s="261"/>
      <c r="T436" s="26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3" t="s">
        <v>135</v>
      </c>
      <c r="AU436" s="263" t="s">
        <v>86</v>
      </c>
      <c r="AV436" s="13" t="s">
        <v>84</v>
      </c>
      <c r="AW436" s="13" t="s">
        <v>32</v>
      </c>
      <c r="AX436" s="13" t="s">
        <v>76</v>
      </c>
      <c r="AY436" s="263" t="s">
        <v>125</v>
      </c>
    </row>
    <row r="437" s="14" customFormat="1">
      <c r="A437" s="14"/>
      <c r="B437" s="264"/>
      <c r="C437" s="265"/>
      <c r="D437" s="250" t="s">
        <v>135</v>
      </c>
      <c r="E437" s="266" t="s">
        <v>1</v>
      </c>
      <c r="F437" s="267" t="s">
        <v>180</v>
      </c>
      <c r="G437" s="265"/>
      <c r="H437" s="268">
        <v>215</v>
      </c>
      <c r="I437" s="269"/>
      <c r="J437" s="265"/>
      <c r="K437" s="265"/>
      <c r="L437" s="270"/>
      <c r="M437" s="271"/>
      <c r="N437" s="272"/>
      <c r="O437" s="272"/>
      <c r="P437" s="272"/>
      <c r="Q437" s="272"/>
      <c r="R437" s="272"/>
      <c r="S437" s="272"/>
      <c r="T437" s="27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4" t="s">
        <v>135</v>
      </c>
      <c r="AU437" s="274" t="s">
        <v>86</v>
      </c>
      <c r="AV437" s="14" t="s">
        <v>86</v>
      </c>
      <c r="AW437" s="14" t="s">
        <v>32</v>
      </c>
      <c r="AX437" s="14" t="s">
        <v>84</v>
      </c>
      <c r="AY437" s="274" t="s">
        <v>125</v>
      </c>
    </row>
    <row r="438" s="2" customFormat="1" ht="21.75" customHeight="1">
      <c r="A438" s="38"/>
      <c r="B438" s="39"/>
      <c r="C438" s="236" t="s">
        <v>640</v>
      </c>
      <c r="D438" s="236" t="s">
        <v>127</v>
      </c>
      <c r="E438" s="237" t="s">
        <v>641</v>
      </c>
      <c r="F438" s="238" t="s">
        <v>642</v>
      </c>
      <c r="G438" s="239" t="s">
        <v>176</v>
      </c>
      <c r="H438" s="240">
        <v>3.6000000000000001</v>
      </c>
      <c r="I438" s="241"/>
      <c r="J438" s="242">
        <f>ROUND(I438*H438,2)</f>
        <v>0</v>
      </c>
      <c r="K438" s="243"/>
      <c r="L438" s="44"/>
      <c r="M438" s="244" t="s">
        <v>1</v>
      </c>
      <c r="N438" s="245" t="s">
        <v>41</v>
      </c>
      <c r="O438" s="91"/>
      <c r="P438" s="246">
        <f>O438*H438</f>
        <v>0</v>
      </c>
      <c r="Q438" s="246">
        <v>0.51915</v>
      </c>
      <c r="R438" s="246">
        <f>Q438*H438</f>
        <v>1.8689400000000001</v>
      </c>
      <c r="S438" s="246">
        <v>0</v>
      </c>
      <c r="T438" s="247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48" t="s">
        <v>131</v>
      </c>
      <c r="AT438" s="248" t="s">
        <v>127</v>
      </c>
      <c r="AU438" s="248" t="s">
        <v>86</v>
      </c>
      <c r="AY438" s="17" t="s">
        <v>125</v>
      </c>
      <c r="BE438" s="249">
        <f>IF(N438="základní",J438,0)</f>
        <v>0</v>
      </c>
      <c r="BF438" s="249">
        <f>IF(N438="snížená",J438,0)</f>
        <v>0</v>
      </c>
      <c r="BG438" s="249">
        <f>IF(N438="zákl. přenesená",J438,0)</f>
        <v>0</v>
      </c>
      <c r="BH438" s="249">
        <f>IF(N438="sníž. přenesená",J438,0)</f>
        <v>0</v>
      </c>
      <c r="BI438" s="249">
        <f>IF(N438="nulová",J438,0)</f>
        <v>0</v>
      </c>
      <c r="BJ438" s="17" t="s">
        <v>84</v>
      </c>
      <c r="BK438" s="249">
        <f>ROUND(I438*H438,2)</f>
        <v>0</v>
      </c>
      <c r="BL438" s="17" t="s">
        <v>131</v>
      </c>
      <c r="BM438" s="248" t="s">
        <v>643</v>
      </c>
    </row>
    <row r="439" s="2" customFormat="1">
      <c r="A439" s="38"/>
      <c r="B439" s="39"/>
      <c r="C439" s="40"/>
      <c r="D439" s="250" t="s">
        <v>133</v>
      </c>
      <c r="E439" s="40"/>
      <c r="F439" s="251" t="s">
        <v>644</v>
      </c>
      <c r="G439" s="40"/>
      <c r="H439" s="40"/>
      <c r="I439" s="144"/>
      <c r="J439" s="40"/>
      <c r="K439" s="40"/>
      <c r="L439" s="44"/>
      <c r="M439" s="252"/>
      <c r="N439" s="253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133</v>
      </c>
      <c r="AU439" s="17" t="s">
        <v>86</v>
      </c>
    </row>
    <row r="440" s="2" customFormat="1" ht="21.75" customHeight="1">
      <c r="A440" s="38"/>
      <c r="B440" s="39"/>
      <c r="C440" s="236" t="s">
        <v>645</v>
      </c>
      <c r="D440" s="236" t="s">
        <v>127</v>
      </c>
      <c r="E440" s="237" t="s">
        <v>646</v>
      </c>
      <c r="F440" s="238" t="s">
        <v>647</v>
      </c>
      <c r="G440" s="239" t="s">
        <v>130</v>
      </c>
      <c r="H440" s="240">
        <v>13.5</v>
      </c>
      <c r="I440" s="241"/>
      <c r="J440" s="242">
        <f>ROUND(I440*H440,2)</f>
        <v>0</v>
      </c>
      <c r="K440" s="243"/>
      <c r="L440" s="44"/>
      <c r="M440" s="244" t="s">
        <v>1</v>
      </c>
      <c r="N440" s="245" t="s">
        <v>41</v>
      </c>
      <c r="O440" s="91"/>
      <c r="P440" s="246">
        <f>O440*H440</f>
        <v>0</v>
      </c>
      <c r="Q440" s="246">
        <v>0</v>
      </c>
      <c r="R440" s="246">
        <f>Q440*H440</f>
        <v>0</v>
      </c>
      <c r="S440" s="246">
        <v>0</v>
      </c>
      <c r="T440" s="247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48" t="s">
        <v>131</v>
      </c>
      <c r="AT440" s="248" t="s">
        <v>127</v>
      </c>
      <c r="AU440" s="248" t="s">
        <v>86</v>
      </c>
      <c r="AY440" s="17" t="s">
        <v>125</v>
      </c>
      <c r="BE440" s="249">
        <f>IF(N440="základní",J440,0)</f>
        <v>0</v>
      </c>
      <c r="BF440" s="249">
        <f>IF(N440="snížená",J440,0)</f>
        <v>0</v>
      </c>
      <c r="BG440" s="249">
        <f>IF(N440="zákl. přenesená",J440,0)</f>
        <v>0</v>
      </c>
      <c r="BH440" s="249">
        <f>IF(N440="sníž. přenesená",J440,0)</f>
        <v>0</v>
      </c>
      <c r="BI440" s="249">
        <f>IF(N440="nulová",J440,0)</f>
        <v>0</v>
      </c>
      <c r="BJ440" s="17" t="s">
        <v>84</v>
      </c>
      <c r="BK440" s="249">
        <f>ROUND(I440*H440,2)</f>
        <v>0</v>
      </c>
      <c r="BL440" s="17" t="s">
        <v>131</v>
      </c>
      <c r="BM440" s="248" t="s">
        <v>648</v>
      </c>
    </row>
    <row r="441" s="2" customFormat="1">
      <c r="A441" s="38"/>
      <c r="B441" s="39"/>
      <c r="C441" s="40"/>
      <c r="D441" s="250" t="s">
        <v>133</v>
      </c>
      <c r="E441" s="40"/>
      <c r="F441" s="251" t="s">
        <v>649</v>
      </c>
      <c r="G441" s="40"/>
      <c r="H441" s="40"/>
      <c r="I441" s="144"/>
      <c r="J441" s="40"/>
      <c r="K441" s="40"/>
      <c r="L441" s="44"/>
      <c r="M441" s="252"/>
      <c r="N441" s="253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133</v>
      </c>
      <c r="AU441" s="17" t="s">
        <v>86</v>
      </c>
    </row>
    <row r="442" s="13" customFormat="1">
      <c r="A442" s="13"/>
      <c r="B442" s="254"/>
      <c r="C442" s="255"/>
      <c r="D442" s="250" t="s">
        <v>135</v>
      </c>
      <c r="E442" s="256" t="s">
        <v>1</v>
      </c>
      <c r="F442" s="257" t="s">
        <v>136</v>
      </c>
      <c r="G442" s="255"/>
      <c r="H442" s="256" t="s">
        <v>1</v>
      </c>
      <c r="I442" s="258"/>
      <c r="J442" s="255"/>
      <c r="K442" s="255"/>
      <c r="L442" s="259"/>
      <c r="M442" s="260"/>
      <c r="N442" s="261"/>
      <c r="O442" s="261"/>
      <c r="P442" s="261"/>
      <c r="Q442" s="261"/>
      <c r="R442" s="261"/>
      <c r="S442" s="261"/>
      <c r="T442" s="26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3" t="s">
        <v>135</v>
      </c>
      <c r="AU442" s="263" t="s">
        <v>86</v>
      </c>
      <c r="AV442" s="13" t="s">
        <v>84</v>
      </c>
      <c r="AW442" s="13" t="s">
        <v>32</v>
      </c>
      <c r="AX442" s="13" t="s">
        <v>76</v>
      </c>
      <c r="AY442" s="263" t="s">
        <v>125</v>
      </c>
    </row>
    <row r="443" s="14" customFormat="1">
      <c r="A443" s="14"/>
      <c r="B443" s="264"/>
      <c r="C443" s="265"/>
      <c r="D443" s="250" t="s">
        <v>135</v>
      </c>
      <c r="E443" s="266" t="s">
        <v>1</v>
      </c>
      <c r="F443" s="267" t="s">
        <v>137</v>
      </c>
      <c r="G443" s="265"/>
      <c r="H443" s="268">
        <v>12</v>
      </c>
      <c r="I443" s="269"/>
      <c r="J443" s="265"/>
      <c r="K443" s="265"/>
      <c r="L443" s="270"/>
      <c r="M443" s="271"/>
      <c r="N443" s="272"/>
      <c r="O443" s="272"/>
      <c r="P443" s="272"/>
      <c r="Q443" s="272"/>
      <c r="R443" s="272"/>
      <c r="S443" s="272"/>
      <c r="T443" s="27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4" t="s">
        <v>135</v>
      </c>
      <c r="AU443" s="274" t="s">
        <v>86</v>
      </c>
      <c r="AV443" s="14" t="s">
        <v>86</v>
      </c>
      <c r="AW443" s="14" t="s">
        <v>32</v>
      </c>
      <c r="AX443" s="14" t="s">
        <v>76</v>
      </c>
      <c r="AY443" s="274" t="s">
        <v>125</v>
      </c>
    </row>
    <row r="444" s="13" customFormat="1">
      <c r="A444" s="13"/>
      <c r="B444" s="254"/>
      <c r="C444" s="255"/>
      <c r="D444" s="250" t="s">
        <v>135</v>
      </c>
      <c r="E444" s="256" t="s">
        <v>1</v>
      </c>
      <c r="F444" s="257" t="s">
        <v>138</v>
      </c>
      <c r="G444" s="255"/>
      <c r="H444" s="256" t="s">
        <v>1</v>
      </c>
      <c r="I444" s="258"/>
      <c r="J444" s="255"/>
      <c r="K444" s="255"/>
      <c r="L444" s="259"/>
      <c r="M444" s="260"/>
      <c r="N444" s="261"/>
      <c r="O444" s="261"/>
      <c r="P444" s="261"/>
      <c r="Q444" s="261"/>
      <c r="R444" s="261"/>
      <c r="S444" s="261"/>
      <c r="T444" s="26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3" t="s">
        <v>135</v>
      </c>
      <c r="AU444" s="263" t="s">
        <v>86</v>
      </c>
      <c r="AV444" s="13" t="s">
        <v>84</v>
      </c>
      <c r="AW444" s="13" t="s">
        <v>32</v>
      </c>
      <c r="AX444" s="13" t="s">
        <v>76</v>
      </c>
      <c r="AY444" s="263" t="s">
        <v>125</v>
      </c>
    </row>
    <row r="445" s="14" customFormat="1">
      <c r="A445" s="14"/>
      <c r="B445" s="264"/>
      <c r="C445" s="265"/>
      <c r="D445" s="250" t="s">
        <v>135</v>
      </c>
      <c r="E445" s="266" t="s">
        <v>1</v>
      </c>
      <c r="F445" s="267" t="s">
        <v>139</v>
      </c>
      <c r="G445" s="265"/>
      <c r="H445" s="268">
        <v>1.5</v>
      </c>
      <c r="I445" s="269"/>
      <c r="J445" s="265"/>
      <c r="K445" s="265"/>
      <c r="L445" s="270"/>
      <c r="M445" s="271"/>
      <c r="N445" s="272"/>
      <c r="O445" s="272"/>
      <c r="P445" s="272"/>
      <c r="Q445" s="272"/>
      <c r="R445" s="272"/>
      <c r="S445" s="272"/>
      <c r="T445" s="27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4" t="s">
        <v>135</v>
      </c>
      <c r="AU445" s="274" t="s">
        <v>86</v>
      </c>
      <c r="AV445" s="14" t="s">
        <v>86</v>
      </c>
      <c r="AW445" s="14" t="s">
        <v>32</v>
      </c>
      <c r="AX445" s="14" t="s">
        <v>76</v>
      </c>
      <c r="AY445" s="274" t="s">
        <v>125</v>
      </c>
    </row>
    <row r="446" s="15" customFormat="1">
      <c r="A446" s="15"/>
      <c r="B446" s="275"/>
      <c r="C446" s="276"/>
      <c r="D446" s="250" t="s">
        <v>135</v>
      </c>
      <c r="E446" s="277" t="s">
        <v>1</v>
      </c>
      <c r="F446" s="278" t="s">
        <v>140</v>
      </c>
      <c r="G446" s="276"/>
      <c r="H446" s="279">
        <v>13.5</v>
      </c>
      <c r="I446" s="280"/>
      <c r="J446" s="276"/>
      <c r="K446" s="276"/>
      <c r="L446" s="281"/>
      <c r="M446" s="282"/>
      <c r="N446" s="283"/>
      <c r="O446" s="283"/>
      <c r="P446" s="283"/>
      <c r="Q446" s="283"/>
      <c r="R446" s="283"/>
      <c r="S446" s="283"/>
      <c r="T446" s="284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85" t="s">
        <v>135</v>
      </c>
      <c r="AU446" s="285" t="s">
        <v>86</v>
      </c>
      <c r="AV446" s="15" t="s">
        <v>131</v>
      </c>
      <c r="AW446" s="15" t="s">
        <v>32</v>
      </c>
      <c r="AX446" s="15" t="s">
        <v>84</v>
      </c>
      <c r="AY446" s="285" t="s">
        <v>125</v>
      </c>
    </row>
    <row r="447" s="12" customFormat="1" ht="22.8" customHeight="1">
      <c r="A447" s="12"/>
      <c r="B447" s="220"/>
      <c r="C447" s="221"/>
      <c r="D447" s="222" t="s">
        <v>75</v>
      </c>
      <c r="E447" s="234" t="s">
        <v>650</v>
      </c>
      <c r="F447" s="234" t="s">
        <v>651</v>
      </c>
      <c r="G447" s="221"/>
      <c r="H447" s="221"/>
      <c r="I447" s="224"/>
      <c r="J447" s="235">
        <f>BK447</f>
        <v>0</v>
      </c>
      <c r="K447" s="221"/>
      <c r="L447" s="226"/>
      <c r="M447" s="227"/>
      <c r="N447" s="228"/>
      <c r="O447" s="228"/>
      <c r="P447" s="229">
        <f>SUM(P448:P462)</f>
        <v>0</v>
      </c>
      <c r="Q447" s="228"/>
      <c r="R447" s="229">
        <f>SUM(R448:R462)</f>
        <v>0</v>
      </c>
      <c r="S447" s="228"/>
      <c r="T447" s="230">
        <f>SUM(T448:T462)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31" t="s">
        <v>84</v>
      </c>
      <c r="AT447" s="232" t="s">
        <v>75</v>
      </c>
      <c r="AU447" s="232" t="s">
        <v>84</v>
      </c>
      <c r="AY447" s="231" t="s">
        <v>125</v>
      </c>
      <c r="BK447" s="233">
        <f>SUM(BK448:BK462)</f>
        <v>0</v>
      </c>
    </row>
    <row r="448" s="2" customFormat="1" ht="16.5" customHeight="1">
      <c r="A448" s="38"/>
      <c r="B448" s="39"/>
      <c r="C448" s="236" t="s">
        <v>652</v>
      </c>
      <c r="D448" s="236" t="s">
        <v>127</v>
      </c>
      <c r="E448" s="237" t="s">
        <v>653</v>
      </c>
      <c r="F448" s="238" t="s">
        <v>654</v>
      </c>
      <c r="G448" s="239" t="s">
        <v>222</v>
      </c>
      <c r="H448" s="240">
        <v>422.52300000000002</v>
      </c>
      <c r="I448" s="241"/>
      <c r="J448" s="242">
        <f>ROUND(I448*H448,2)</f>
        <v>0</v>
      </c>
      <c r="K448" s="243"/>
      <c r="L448" s="44"/>
      <c r="M448" s="244" t="s">
        <v>1</v>
      </c>
      <c r="N448" s="245" t="s">
        <v>41</v>
      </c>
      <c r="O448" s="91"/>
      <c r="P448" s="246">
        <f>O448*H448</f>
        <v>0</v>
      </c>
      <c r="Q448" s="246">
        <v>0</v>
      </c>
      <c r="R448" s="246">
        <f>Q448*H448</f>
        <v>0</v>
      </c>
      <c r="S448" s="246">
        <v>0</v>
      </c>
      <c r="T448" s="247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48" t="s">
        <v>131</v>
      </c>
      <c r="AT448" s="248" t="s">
        <v>127</v>
      </c>
      <c r="AU448" s="248" t="s">
        <v>86</v>
      </c>
      <c r="AY448" s="17" t="s">
        <v>125</v>
      </c>
      <c r="BE448" s="249">
        <f>IF(N448="základní",J448,0)</f>
        <v>0</v>
      </c>
      <c r="BF448" s="249">
        <f>IF(N448="snížená",J448,0)</f>
        <v>0</v>
      </c>
      <c r="BG448" s="249">
        <f>IF(N448="zákl. přenesená",J448,0)</f>
        <v>0</v>
      </c>
      <c r="BH448" s="249">
        <f>IF(N448="sníž. přenesená",J448,0)</f>
        <v>0</v>
      </c>
      <c r="BI448" s="249">
        <f>IF(N448="nulová",J448,0)</f>
        <v>0</v>
      </c>
      <c r="BJ448" s="17" t="s">
        <v>84</v>
      </c>
      <c r="BK448" s="249">
        <f>ROUND(I448*H448,2)</f>
        <v>0</v>
      </c>
      <c r="BL448" s="17" t="s">
        <v>131</v>
      </c>
      <c r="BM448" s="248" t="s">
        <v>655</v>
      </c>
    </row>
    <row r="449" s="2" customFormat="1">
      <c r="A449" s="38"/>
      <c r="B449" s="39"/>
      <c r="C449" s="40"/>
      <c r="D449" s="250" t="s">
        <v>133</v>
      </c>
      <c r="E449" s="40"/>
      <c r="F449" s="251" t="s">
        <v>656</v>
      </c>
      <c r="G449" s="40"/>
      <c r="H449" s="40"/>
      <c r="I449" s="144"/>
      <c r="J449" s="40"/>
      <c r="K449" s="40"/>
      <c r="L449" s="44"/>
      <c r="M449" s="252"/>
      <c r="N449" s="253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133</v>
      </c>
      <c r="AU449" s="17" t="s">
        <v>86</v>
      </c>
    </row>
    <row r="450" s="2" customFormat="1" ht="21.75" customHeight="1">
      <c r="A450" s="38"/>
      <c r="B450" s="39"/>
      <c r="C450" s="236" t="s">
        <v>657</v>
      </c>
      <c r="D450" s="236" t="s">
        <v>127</v>
      </c>
      <c r="E450" s="237" t="s">
        <v>658</v>
      </c>
      <c r="F450" s="238" t="s">
        <v>659</v>
      </c>
      <c r="G450" s="239" t="s">
        <v>222</v>
      </c>
      <c r="H450" s="240">
        <v>3380.1840000000002</v>
      </c>
      <c r="I450" s="241"/>
      <c r="J450" s="242">
        <f>ROUND(I450*H450,2)</f>
        <v>0</v>
      </c>
      <c r="K450" s="243"/>
      <c r="L450" s="44"/>
      <c r="M450" s="244" t="s">
        <v>1</v>
      </c>
      <c r="N450" s="245" t="s">
        <v>41</v>
      </c>
      <c r="O450" s="91"/>
      <c r="P450" s="246">
        <f>O450*H450</f>
        <v>0</v>
      </c>
      <c r="Q450" s="246">
        <v>0</v>
      </c>
      <c r="R450" s="246">
        <f>Q450*H450</f>
        <v>0</v>
      </c>
      <c r="S450" s="246">
        <v>0</v>
      </c>
      <c r="T450" s="247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48" t="s">
        <v>131</v>
      </c>
      <c r="AT450" s="248" t="s">
        <v>127</v>
      </c>
      <c r="AU450" s="248" t="s">
        <v>86</v>
      </c>
      <c r="AY450" s="17" t="s">
        <v>125</v>
      </c>
      <c r="BE450" s="249">
        <f>IF(N450="základní",J450,0)</f>
        <v>0</v>
      </c>
      <c r="BF450" s="249">
        <f>IF(N450="snížená",J450,0)</f>
        <v>0</v>
      </c>
      <c r="BG450" s="249">
        <f>IF(N450="zákl. přenesená",J450,0)</f>
        <v>0</v>
      </c>
      <c r="BH450" s="249">
        <f>IF(N450="sníž. přenesená",J450,0)</f>
        <v>0</v>
      </c>
      <c r="BI450" s="249">
        <f>IF(N450="nulová",J450,0)</f>
        <v>0</v>
      </c>
      <c r="BJ450" s="17" t="s">
        <v>84</v>
      </c>
      <c r="BK450" s="249">
        <f>ROUND(I450*H450,2)</f>
        <v>0</v>
      </c>
      <c r="BL450" s="17" t="s">
        <v>131</v>
      </c>
      <c r="BM450" s="248" t="s">
        <v>660</v>
      </c>
    </row>
    <row r="451" s="2" customFormat="1">
      <c r="A451" s="38"/>
      <c r="B451" s="39"/>
      <c r="C451" s="40"/>
      <c r="D451" s="250" t="s">
        <v>133</v>
      </c>
      <c r="E451" s="40"/>
      <c r="F451" s="251" t="s">
        <v>661</v>
      </c>
      <c r="G451" s="40"/>
      <c r="H451" s="40"/>
      <c r="I451" s="144"/>
      <c r="J451" s="40"/>
      <c r="K451" s="40"/>
      <c r="L451" s="44"/>
      <c r="M451" s="252"/>
      <c r="N451" s="253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133</v>
      </c>
      <c r="AU451" s="17" t="s">
        <v>86</v>
      </c>
    </row>
    <row r="452" s="14" customFormat="1">
      <c r="A452" s="14"/>
      <c r="B452" s="264"/>
      <c r="C452" s="265"/>
      <c r="D452" s="250" t="s">
        <v>135</v>
      </c>
      <c r="E452" s="265"/>
      <c r="F452" s="267" t="s">
        <v>662</v>
      </c>
      <c r="G452" s="265"/>
      <c r="H452" s="268">
        <v>3380.1840000000002</v>
      </c>
      <c r="I452" s="269"/>
      <c r="J452" s="265"/>
      <c r="K452" s="265"/>
      <c r="L452" s="270"/>
      <c r="M452" s="271"/>
      <c r="N452" s="272"/>
      <c r="O452" s="272"/>
      <c r="P452" s="272"/>
      <c r="Q452" s="272"/>
      <c r="R452" s="272"/>
      <c r="S452" s="272"/>
      <c r="T452" s="27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4" t="s">
        <v>135</v>
      </c>
      <c r="AU452" s="274" t="s">
        <v>86</v>
      </c>
      <c r="AV452" s="14" t="s">
        <v>86</v>
      </c>
      <c r="AW452" s="14" t="s">
        <v>4</v>
      </c>
      <c r="AX452" s="14" t="s">
        <v>84</v>
      </c>
      <c r="AY452" s="274" t="s">
        <v>125</v>
      </c>
    </row>
    <row r="453" s="2" customFormat="1" ht="21.75" customHeight="1">
      <c r="A453" s="38"/>
      <c r="B453" s="39"/>
      <c r="C453" s="236" t="s">
        <v>663</v>
      </c>
      <c r="D453" s="236" t="s">
        <v>127</v>
      </c>
      <c r="E453" s="237" t="s">
        <v>664</v>
      </c>
      <c r="F453" s="238" t="s">
        <v>665</v>
      </c>
      <c r="G453" s="239" t="s">
        <v>222</v>
      </c>
      <c r="H453" s="240">
        <v>422.52300000000002</v>
      </c>
      <c r="I453" s="241"/>
      <c r="J453" s="242">
        <f>ROUND(I453*H453,2)</f>
        <v>0</v>
      </c>
      <c r="K453" s="243"/>
      <c r="L453" s="44"/>
      <c r="M453" s="244" t="s">
        <v>1</v>
      </c>
      <c r="N453" s="245" t="s">
        <v>41</v>
      </c>
      <c r="O453" s="91"/>
      <c r="P453" s="246">
        <f>O453*H453</f>
        <v>0</v>
      </c>
      <c r="Q453" s="246">
        <v>0</v>
      </c>
      <c r="R453" s="246">
        <f>Q453*H453</f>
        <v>0</v>
      </c>
      <c r="S453" s="246">
        <v>0</v>
      </c>
      <c r="T453" s="247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48" t="s">
        <v>131</v>
      </c>
      <c r="AT453" s="248" t="s">
        <v>127</v>
      </c>
      <c r="AU453" s="248" t="s">
        <v>86</v>
      </c>
      <c r="AY453" s="17" t="s">
        <v>125</v>
      </c>
      <c r="BE453" s="249">
        <f>IF(N453="základní",J453,0)</f>
        <v>0</v>
      </c>
      <c r="BF453" s="249">
        <f>IF(N453="snížená",J453,0)</f>
        <v>0</v>
      </c>
      <c r="BG453" s="249">
        <f>IF(N453="zákl. přenesená",J453,0)</f>
        <v>0</v>
      </c>
      <c r="BH453" s="249">
        <f>IF(N453="sníž. přenesená",J453,0)</f>
        <v>0</v>
      </c>
      <c r="BI453" s="249">
        <f>IF(N453="nulová",J453,0)</f>
        <v>0</v>
      </c>
      <c r="BJ453" s="17" t="s">
        <v>84</v>
      </c>
      <c r="BK453" s="249">
        <f>ROUND(I453*H453,2)</f>
        <v>0</v>
      </c>
      <c r="BL453" s="17" t="s">
        <v>131</v>
      </c>
      <c r="BM453" s="248" t="s">
        <v>666</v>
      </c>
    </row>
    <row r="454" s="2" customFormat="1">
      <c r="A454" s="38"/>
      <c r="B454" s="39"/>
      <c r="C454" s="40"/>
      <c r="D454" s="250" t="s">
        <v>133</v>
      </c>
      <c r="E454" s="40"/>
      <c r="F454" s="251" t="s">
        <v>667</v>
      </c>
      <c r="G454" s="40"/>
      <c r="H454" s="40"/>
      <c r="I454" s="144"/>
      <c r="J454" s="40"/>
      <c r="K454" s="40"/>
      <c r="L454" s="44"/>
      <c r="M454" s="252"/>
      <c r="N454" s="253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133</v>
      </c>
      <c r="AU454" s="17" t="s">
        <v>86</v>
      </c>
    </row>
    <row r="455" s="2" customFormat="1" ht="21.75" customHeight="1">
      <c r="A455" s="38"/>
      <c r="B455" s="39"/>
      <c r="C455" s="236" t="s">
        <v>668</v>
      </c>
      <c r="D455" s="236" t="s">
        <v>127</v>
      </c>
      <c r="E455" s="237" t="s">
        <v>669</v>
      </c>
      <c r="F455" s="238" t="s">
        <v>670</v>
      </c>
      <c r="G455" s="239" t="s">
        <v>222</v>
      </c>
      <c r="H455" s="240">
        <v>49.450000000000003</v>
      </c>
      <c r="I455" s="241"/>
      <c r="J455" s="242">
        <f>ROUND(I455*H455,2)</f>
        <v>0</v>
      </c>
      <c r="K455" s="243"/>
      <c r="L455" s="44"/>
      <c r="M455" s="244" t="s">
        <v>1</v>
      </c>
      <c r="N455" s="245" t="s">
        <v>41</v>
      </c>
      <c r="O455" s="91"/>
      <c r="P455" s="246">
        <f>O455*H455</f>
        <v>0</v>
      </c>
      <c r="Q455" s="246">
        <v>0</v>
      </c>
      <c r="R455" s="246">
        <f>Q455*H455</f>
        <v>0</v>
      </c>
      <c r="S455" s="246">
        <v>0</v>
      </c>
      <c r="T455" s="247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8" t="s">
        <v>131</v>
      </c>
      <c r="AT455" s="248" t="s">
        <v>127</v>
      </c>
      <c r="AU455" s="248" t="s">
        <v>86</v>
      </c>
      <c r="AY455" s="17" t="s">
        <v>125</v>
      </c>
      <c r="BE455" s="249">
        <f>IF(N455="základní",J455,0)</f>
        <v>0</v>
      </c>
      <c r="BF455" s="249">
        <f>IF(N455="snížená",J455,0)</f>
        <v>0</v>
      </c>
      <c r="BG455" s="249">
        <f>IF(N455="zákl. přenesená",J455,0)</f>
        <v>0</v>
      </c>
      <c r="BH455" s="249">
        <f>IF(N455="sníž. přenesená",J455,0)</f>
        <v>0</v>
      </c>
      <c r="BI455" s="249">
        <f>IF(N455="nulová",J455,0)</f>
        <v>0</v>
      </c>
      <c r="BJ455" s="17" t="s">
        <v>84</v>
      </c>
      <c r="BK455" s="249">
        <f>ROUND(I455*H455,2)</f>
        <v>0</v>
      </c>
      <c r="BL455" s="17" t="s">
        <v>131</v>
      </c>
      <c r="BM455" s="248" t="s">
        <v>671</v>
      </c>
    </row>
    <row r="456" s="2" customFormat="1">
      <c r="A456" s="38"/>
      <c r="B456" s="39"/>
      <c r="C456" s="40"/>
      <c r="D456" s="250" t="s">
        <v>133</v>
      </c>
      <c r="E456" s="40"/>
      <c r="F456" s="251" t="s">
        <v>672</v>
      </c>
      <c r="G456" s="40"/>
      <c r="H456" s="40"/>
      <c r="I456" s="144"/>
      <c r="J456" s="40"/>
      <c r="K456" s="40"/>
      <c r="L456" s="44"/>
      <c r="M456" s="252"/>
      <c r="N456" s="253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133</v>
      </c>
      <c r="AU456" s="17" t="s">
        <v>86</v>
      </c>
    </row>
    <row r="457" s="2" customFormat="1" ht="21.75" customHeight="1">
      <c r="A457" s="38"/>
      <c r="B457" s="39"/>
      <c r="C457" s="236" t="s">
        <v>673</v>
      </c>
      <c r="D457" s="236" t="s">
        <v>127</v>
      </c>
      <c r="E457" s="237" t="s">
        <v>674</v>
      </c>
      <c r="F457" s="238" t="s">
        <v>675</v>
      </c>
      <c r="G457" s="239" t="s">
        <v>222</v>
      </c>
      <c r="H457" s="240">
        <v>95.168000000000006</v>
      </c>
      <c r="I457" s="241"/>
      <c r="J457" s="242">
        <f>ROUND(I457*H457,2)</f>
        <v>0</v>
      </c>
      <c r="K457" s="243"/>
      <c r="L457" s="44"/>
      <c r="M457" s="244" t="s">
        <v>1</v>
      </c>
      <c r="N457" s="245" t="s">
        <v>41</v>
      </c>
      <c r="O457" s="91"/>
      <c r="P457" s="246">
        <f>O457*H457</f>
        <v>0</v>
      </c>
      <c r="Q457" s="246">
        <v>0</v>
      </c>
      <c r="R457" s="246">
        <f>Q457*H457</f>
        <v>0</v>
      </c>
      <c r="S457" s="246">
        <v>0</v>
      </c>
      <c r="T457" s="247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48" t="s">
        <v>131</v>
      </c>
      <c r="AT457" s="248" t="s">
        <v>127</v>
      </c>
      <c r="AU457" s="248" t="s">
        <v>86</v>
      </c>
      <c r="AY457" s="17" t="s">
        <v>125</v>
      </c>
      <c r="BE457" s="249">
        <f>IF(N457="základní",J457,0)</f>
        <v>0</v>
      </c>
      <c r="BF457" s="249">
        <f>IF(N457="snížená",J457,0)</f>
        <v>0</v>
      </c>
      <c r="BG457" s="249">
        <f>IF(N457="zákl. přenesená",J457,0)</f>
        <v>0</v>
      </c>
      <c r="BH457" s="249">
        <f>IF(N457="sníž. přenesená",J457,0)</f>
        <v>0</v>
      </c>
      <c r="BI457" s="249">
        <f>IF(N457="nulová",J457,0)</f>
        <v>0</v>
      </c>
      <c r="BJ457" s="17" t="s">
        <v>84</v>
      </c>
      <c r="BK457" s="249">
        <f>ROUND(I457*H457,2)</f>
        <v>0</v>
      </c>
      <c r="BL457" s="17" t="s">
        <v>131</v>
      </c>
      <c r="BM457" s="248" t="s">
        <v>676</v>
      </c>
    </row>
    <row r="458" s="2" customFormat="1">
      <c r="A458" s="38"/>
      <c r="B458" s="39"/>
      <c r="C458" s="40"/>
      <c r="D458" s="250" t="s">
        <v>133</v>
      </c>
      <c r="E458" s="40"/>
      <c r="F458" s="251" t="s">
        <v>677</v>
      </c>
      <c r="G458" s="40"/>
      <c r="H458" s="40"/>
      <c r="I458" s="144"/>
      <c r="J458" s="40"/>
      <c r="K458" s="40"/>
      <c r="L458" s="44"/>
      <c r="M458" s="252"/>
      <c r="N458" s="253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133</v>
      </c>
      <c r="AU458" s="17" t="s">
        <v>86</v>
      </c>
    </row>
    <row r="459" s="14" customFormat="1">
      <c r="A459" s="14"/>
      <c r="B459" s="264"/>
      <c r="C459" s="265"/>
      <c r="D459" s="250" t="s">
        <v>135</v>
      </c>
      <c r="E459" s="266" t="s">
        <v>1</v>
      </c>
      <c r="F459" s="267" t="s">
        <v>678</v>
      </c>
      <c r="G459" s="265"/>
      <c r="H459" s="268">
        <v>95.168000000000006</v>
      </c>
      <c r="I459" s="269"/>
      <c r="J459" s="265"/>
      <c r="K459" s="265"/>
      <c r="L459" s="270"/>
      <c r="M459" s="271"/>
      <c r="N459" s="272"/>
      <c r="O459" s="272"/>
      <c r="P459" s="272"/>
      <c r="Q459" s="272"/>
      <c r="R459" s="272"/>
      <c r="S459" s="272"/>
      <c r="T459" s="27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4" t="s">
        <v>135</v>
      </c>
      <c r="AU459" s="274" t="s">
        <v>86</v>
      </c>
      <c r="AV459" s="14" t="s">
        <v>86</v>
      </c>
      <c r="AW459" s="14" t="s">
        <v>32</v>
      </c>
      <c r="AX459" s="14" t="s">
        <v>84</v>
      </c>
      <c r="AY459" s="274" t="s">
        <v>125</v>
      </c>
    </row>
    <row r="460" s="2" customFormat="1" ht="21.75" customHeight="1">
      <c r="A460" s="38"/>
      <c r="B460" s="39"/>
      <c r="C460" s="236" t="s">
        <v>679</v>
      </c>
      <c r="D460" s="236" t="s">
        <v>127</v>
      </c>
      <c r="E460" s="237" t="s">
        <v>680</v>
      </c>
      <c r="F460" s="238" t="s">
        <v>221</v>
      </c>
      <c r="G460" s="239" t="s">
        <v>222</v>
      </c>
      <c r="H460" s="240">
        <v>277.90499999999997</v>
      </c>
      <c r="I460" s="241"/>
      <c r="J460" s="242">
        <f>ROUND(I460*H460,2)</f>
        <v>0</v>
      </c>
      <c r="K460" s="243"/>
      <c r="L460" s="44"/>
      <c r="M460" s="244" t="s">
        <v>1</v>
      </c>
      <c r="N460" s="245" t="s">
        <v>41</v>
      </c>
      <c r="O460" s="91"/>
      <c r="P460" s="246">
        <f>O460*H460</f>
        <v>0</v>
      </c>
      <c r="Q460" s="246">
        <v>0</v>
      </c>
      <c r="R460" s="246">
        <f>Q460*H460</f>
        <v>0</v>
      </c>
      <c r="S460" s="246">
        <v>0</v>
      </c>
      <c r="T460" s="247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48" t="s">
        <v>131</v>
      </c>
      <c r="AT460" s="248" t="s">
        <v>127</v>
      </c>
      <c r="AU460" s="248" t="s">
        <v>86</v>
      </c>
      <c r="AY460" s="17" t="s">
        <v>125</v>
      </c>
      <c r="BE460" s="249">
        <f>IF(N460="základní",J460,0)</f>
        <v>0</v>
      </c>
      <c r="BF460" s="249">
        <f>IF(N460="snížená",J460,0)</f>
        <v>0</v>
      </c>
      <c r="BG460" s="249">
        <f>IF(N460="zákl. přenesená",J460,0)</f>
        <v>0</v>
      </c>
      <c r="BH460" s="249">
        <f>IF(N460="sníž. přenesená",J460,0)</f>
        <v>0</v>
      </c>
      <c r="BI460" s="249">
        <f>IF(N460="nulová",J460,0)</f>
        <v>0</v>
      </c>
      <c r="BJ460" s="17" t="s">
        <v>84</v>
      </c>
      <c r="BK460" s="249">
        <f>ROUND(I460*H460,2)</f>
        <v>0</v>
      </c>
      <c r="BL460" s="17" t="s">
        <v>131</v>
      </c>
      <c r="BM460" s="248" t="s">
        <v>681</v>
      </c>
    </row>
    <row r="461" s="2" customFormat="1">
      <c r="A461" s="38"/>
      <c r="B461" s="39"/>
      <c r="C461" s="40"/>
      <c r="D461" s="250" t="s">
        <v>133</v>
      </c>
      <c r="E461" s="40"/>
      <c r="F461" s="251" t="s">
        <v>224</v>
      </c>
      <c r="G461" s="40"/>
      <c r="H461" s="40"/>
      <c r="I461" s="144"/>
      <c r="J461" s="40"/>
      <c r="K461" s="40"/>
      <c r="L461" s="44"/>
      <c r="M461" s="252"/>
      <c r="N461" s="253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133</v>
      </c>
      <c r="AU461" s="17" t="s">
        <v>86</v>
      </c>
    </row>
    <row r="462" s="14" customFormat="1">
      <c r="A462" s="14"/>
      <c r="B462" s="264"/>
      <c r="C462" s="265"/>
      <c r="D462" s="250" t="s">
        <v>135</v>
      </c>
      <c r="E462" s="266" t="s">
        <v>1</v>
      </c>
      <c r="F462" s="267" t="s">
        <v>682</v>
      </c>
      <c r="G462" s="265"/>
      <c r="H462" s="268">
        <v>277.90499999999997</v>
      </c>
      <c r="I462" s="269"/>
      <c r="J462" s="265"/>
      <c r="K462" s="265"/>
      <c r="L462" s="270"/>
      <c r="M462" s="271"/>
      <c r="N462" s="272"/>
      <c r="O462" s="272"/>
      <c r="P462" s="272"/>
      <c r="Q462" s="272"/>
      <c r="R462" s="272"/>
      <c r="S462" s="272"/>
      <c r="T462" s="27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4" t="s">
        <v>135</v>
      </c>
      <c r="AU462" s="274" t="s">
        <v>86</v>
      </c>
      <c r="AV462" s="14" t="s">
        <v>86</v>
      </c>
      <c r="AW462" s="14" t="s">
        <v>32</v>
      </c>
      <c r="AX462" s="14" t="s">
        <v>84</v>
      </c>
      <c r="AY462" s="274" t="s">
        <v>125</v>
      </c>
    </row>
    <row r="463" s="12" customFormat="1" ht="22.8" customHeight="1">
      <c r="A463" s="12"/>
      <c r="B463" s="220"/>
      <c r="C463" s="221"/>
      <c r="D463" s="222" t="s">
        <v>75</v>
      </c>
      <c r="E463" s="234" t="s">
        <v>683</v>
      </c>
      <c r="F463" s="234" t="s">
        <v>684</v>
      </c>
      <c r="G463" s="221"/>
      <c r="H463" s="221"/>
      <c r="I463" s="224"/>
      <c r="J463" s="235">
        <f>BK463</f>
        <v>0</v>
      </c>
      <c r="K463" s="221"/>
      <c r="L463" s="226"/>
      <c r="M463" s="227"/>
      <c r="N463" s="228"/>
      <c r="O463" s="228"/>
      <c r="P463" s="229">
        <f>SUM(P464:P465)</f>
        <v>0</v>
      </c>
      <c r="Q463" s="228"/>
      <c r="R463" s="229">
        <f>SUM(R464:R465)</f>
        <v>0</v>
      </c>
      <c r="S463" s="228"/>
      <c r="T463" s="230">
        <f>SUM(T464:T465)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31" t="s">
        <v>84</v>
      </c>
      <c r="AT463" s="232" t="s">
        <v>75</v>
      </c>
      <c r="AU463" s="232" t="s">
        <v>84</v>
      </c>
      <c r="AY463" s="231" t="s">
        <v>125</v>
      </c>
      <c r="BK463" s="233">
        <f>SUM(BK464:BK465)</f>
        <v>0</v>
      </c>
    </row>
    <row r="464" s="2" customFormat="1" ht="21.75" customHeight="1">
      <c r="A464" s="38"/>
      <c r="B464" s="39"/>
      <c r="C464" s="236" t="s">
        <v>685</v>
      </c>
      <c r="D464" s="236" t="s">
        <v>127</v>
      </c>
      <c r="E464" s="237" t="s">
        <v>686</v>
      </c>
      <c r="F464" s="238" t="s">
        <v>687</v>
      </c>
      <c r="G464" s="239" t="s">
        <v>222</v>
      </c>
      <c r="H464" s="240">
        <v>237.44300000000001</v>
      </c>
      <c r="I464" s="241"/>
      <c r="J464" s="242">
        <f>ROUND(I464*H464,2)</f>
        <v>0</v>
      </c>
      <c r="K464" s="243"/>
      <c r="L464" s="44"/>
      <c r="M464" s="244" t="s">
        <v>1</v>
      </c>
      <c r="N464" s="245" t="s">
        <v>41</v>
      </c>
      <c r="O464" s="91"/>
      <c r="P464" s="246">
        <f>O464*H464</f>
        <v>0</v>
      </c>
      <c r="Q464" s="246">
        <v>0</v>
      </c>
      <c r="R464" s="246">
        <f>Q464*H464</f>
        <v>0</v>
      </c>
      <c r="S464" s="246">
        <v>0</v>
      </c>
      <c r="T464" s="247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48" t="s">
        <v>131</v>
      </c>
      <c r="AT464" s="248" t="s">
        <v>127</v>
      </c>
      <c r="AU464" s="248" t="s">
        <v>86</v>
      </c>
      <c r="AY464" s="17" t="s">
        <v>125</v>
      </c>
      <c r="BE464" s="249">
        <f>IF(N464="základní",J464,0)</f>
        <v>0</v>
      </c>
      <c r="BF464" s="249">
        <f>IF(N464="snížená",J464,0)</f>
        <v>0</v>
      </c>
      <c r="BG464" s="249">
        <f>IF(N464="zákl. přenesená",J464,0)</f>
        <v>0</v>
      </c>
      <c r="BH464" s="249">
        <f>IF(N464="sníž. přenesená",J464,0)</f>
        <v>0</v>
      </c>
      <c r="BI464" s="249">
        <f>IF(N464="nulová",J464,0)</f>
        <v>0</v>
      </c>
      <c r="BJ464" s="17" t="s">
        <v>84</v>
      </c>
      <c r="BK464" s="249">
        <f>ROUND(I464*H464,2)</f>
        <v>0</v>
      </c>
      <c r="BL464" s="17" t="s">
        <v>131</v>
      </c>
      <c r="BM464" s="248" t="s">
        <v>688</v>
      </c>
    </row>
    <row r="465" s="2" customFormat="1">
      <c r="A465" s="38"/>
      <c r="B465" s="39"/>
      <c r="C465" s="40"/>
      <c r="D465" s="250" t="s">
        <v>133</v>
      </c>
      <c r="E465" s="40"/>
      <c r="F465" s="251" t="s">
        <v>689</v>
      </c>
      <c r="G465" s="40"/>
      <c r="H465" s="40"/>
      <c r="I465" s="144"/>
      <c r="J465" s="40"/>
      <c r="K465" s="40"/>
      <c r="L465" s="44"/>
      <c r="M465" s="252"/>
      <c r="N465" s="253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133</v>
      </c>
      <c r="AU465" s="17" t="s">
        <v>86</v>
      </c>
    </row>
    <row r="466" s="12" customFormat="1" ht="25.92" customHeight="1">
      <c r="A466" s="12"/>
      <c r="B466" s="220"/>
      <c r="C466" s="221"/>
      <c r="D466" s="222" t="s">
        <v>75</v>
      </c>
      <c r="E466" s="223" t="s">
        <v>690</v>
      </c>
      <c r="F466" s="223" t="s">
        <v>691</v>
      </c>
      <c r="G466" s="221"/>
      <c r="H466" s="221"/>
      <c r="I466" s="224"/>
      <c r="J466" s="225">
        <f>BK466</f>
        <v>0</v>
      </c>
      <c r="K466" s="221"/>
      <c r="L466" s="226"/>
      <c r="M466" s="227"/>
      <c r="N466" s="228"/>
      <c r="O466" s="228"/>
      <c r="P466" s="229">
        <f>P467</f>
        <v>0</v>
      </c>
      <c r="Q466" s="228"/>
      <c r="R466" s="229">
        <f>R467</f>
        <v>0.10653500000000002</v>
      </c>
      <c r="S466" s="228"/>
      <c r="T466" s="230">
        <f>T467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31" t="s">
        <v>86</v>
      </c>
      <c r="AT466" s="232" t="s">
        <v>75</v>
      </c>
      <c r="AU466" s="232" t="s">
        <v>76</v>
      </c>
      <c r="AY466" s="231" t="s">
        <v>125</v>
      </c>
      <c r="BK466" s="233">
        <f>BK467</f>
        <v>0</v>
      </c>
    </row>
    <row r="467" s="12" customFormat="1" ht="22.8" customHeight="1">
      <c r="A467" s="12"/>
      <c r="B467" s="220"/>
      <c r="C467" s="221"/>
      <c r="D467" s="222" t="s">
        <v>75</v>
      </c>
      <c r="E467" s="234" t="s">
        <v>692</v>
      </c>
      <c r="F467" s="234" t="s">
        <v>693</v>
      </c>
      <c r="G467" s="221"/>
      <c r="H467" s="221"/>
      <c r="I467" s="224"/>
      <c r="J467" s="235">
        <f>BK467</f>
        <v>0</v>
      </c>
      <c r="K467" s="221"/>
      <c r="L467" s="226"/>
      <c r="M467" s="227"/>
      <c r="N467" s="228"/>
      <c r="O467" s="228"/>
      <c r="P467" s="229">
        <f>SUM(P468:P474)</f>
        <v>0</v>
      </c>
      <c r="Q467" s="228"/>
      <c r="R467" s="229">
        <f>SUM(R468:R474)</f>
        <v>0.10653500000000002</v>
      </c>
      <c r="S467" s="228"/>
      <c r="T467" s="230">
        <f>SUM(T468:T474)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31" t="s">
        <v>86</v>
      </c>
      <c r="AT467" s="232" t="s">
        <v>75</v>
      </c>
      <c r="AU467" s="232" t="s">
        <v>84</v>
      </c>
      <c r="AY467" s="231" t="s">
        <v>125</v>
      </c>
      <c r="BK467" s="233">
        <f>SUM(BK468:BK474)</f>
        <v>0</v>
      </c>
    </row>
    <row r="468" s="2" customFormat="1" ht="21.75" customHeight="1">
      <c r="A468" s="38"/>
      <c r="B468" s="39"/>
      <c r="C468" s="236" t="s">
        <v>694</v>
      </c>
      <c r="D468" s="236" t="s">
        <v>127</v>
      </c>
      <c r="E468" s="237" t="s">
        <v>695</v>
      </c>
      <c r="F468" s="238" t="s">
        <v>696</v>
      </c>
      <c r="G468" s="239" t="s">
        <v>130</v>
      </c>
      <c r="H468" s="240">
        <v>163.90000000000001</v>
      </c>
      <c r="I468" s="241"/>
      <c r="J468" s="242">
        <f>ROUND(I468*H468,2)</f>
        <v>0</v>
      </c>
      <c r="K468" s="243"/>
      <c r="L468" s="44"/>
      <c r="M468" s="244" t="s">
        <v>1</v>
      </c>
      <c r="N468" s="245" t="s">
        <v>41</v>
      </c>
      <c r="O468" s="91"/>
      <c r="P468" s="246">
        <f>O468*H468</f>
        <v>0</v>
      </c>
      <c r="Q468" s="246">
        <v>0.00040000000000000002</v>
      </c>
      <c r="R468" s="246">
        <f>Q468*H468</f>
        <v>0.065560000000000007</v>
      </c>
      <c r="S468" s="246">
        <v>0</v>
      </c>
      <c r="T468" s="247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48" t="s">
        <v>236</v>
      </c>
      <c r="AT468" s="248" t="s">
        <v>127</v>
      </c>
      <c r="AU468" s="248" t="s">
        <v>86</v>
      </c>
      <c r="AY468" s="17" t="s">
        <v>125</v>
      </c>
      <c r="BE468" s="249">
        <f>IF(N468="základní",J468,0)</f>
        <v>0</v>
      </c>
      <c r="BF468" s="249">
        <f>IF(N468="snížená",J468,0)</f>
        <v>0</v>
      </c>
      <c r="BG468" s="249">
        <f>IF(N468="zákl. přenesená",J468,0)</f>
        <v>0</v>
      </c>
      <c r="BH468" s="249">
        <f>IF(N468="sníž. přenesená",J468,0)</f>
        <v>0</v>
      </c>
      <c r="BI468" s="249">
        <f>IF(N468="nulová",J468,0)</f>
        <v>0</v>
      </c>
      <c r="BJ468" s="17" t="s">
        <v>84</v>
      </c>
      <c r="BK468" s="249">
        <f>ROUND(I468*H468,2)</f>
        <v>0</v>
      </c>
      <c r="BL468" s="17" t="s">
        <v>236</v>
      </c>
      <c r="BM468" s="248" t="s">
        <v>697</v>
      </c>
    </row>
    <row r="469" s="2" customFormat="1">
      <c r="A469" s="38"/>
      <c r="B469" s="39"/>
      <c r="C469" s="40"/>
      <c r="D469" s="250" t="s">
        <v>133</v>
      </c>
      <c r="E469" s="40"/>
      <c r="F469" s="251" t="s">
        <v>698</v>
      </c>
      <c r="G469" s="40"/>
      <c r="H469" s="40"/>
      <c r="I469" s="144"/>
      <c r="J469" s="40"/>
      <c r="K469" s="40"/>
      <c r="L469" s="44"/>
      <c r="M469" s="252"/>
      <c r="N469" s="253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133</v>
      </c>
      <c r="AU469" s="17" t="s">
        <v>86</v>
      </c>
    </row>
    <row r="470" s="13" customFormat="1">
      <c r="A470" s="13"/>
      <c r="B470" s="254"/>
      <c r="C470" s="255"/>
      <c r="D470" s="250" t="s">
        <v>135</v>
      </c>
      <c r="E470" s="256" t="s">
        <v>1</v>
      </c>
      <c r="F470" s="257" t="s">
        <v>699</v>
      </c>
      <c r="G470" s="255"/>
      <c r="H470" s="256" t="s">
        <v>1</v>
      </c>
      <c r="I470" s="258"/>
      <c r="J470" s="255"/>
      <c r="K470" s="255"/>
      <c r="L470" s="259"/>
      <c r="M470" s="260"/>
      <c r="N470" s="261"/>
      <c r="O470" s="261"/>
      <c r="P470" s="261"/>
      <c r="Q470" s="261"/>
      <c r="R470" s="261"/>
      <c r="S470" s="261"/>
      <c r="T470" s="26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3" t="s">
        <v>135</v>
      </c>
      <c r="AU470" s="263" t="s">
        <v>86</v>
      </c>
      <c r="AV470" s="13" t="s">
        <v>84</v>
      </c>
      <c r="AW470" s="13" t="s">
        <v>32</v>
      </c>
      <c r="AX470" s="13" t="s">
        <v>76</v>
      </c>
      <c r="AY470" s="263" t="s">
        <v>125</v>
      </c>
    </row>
    <row r="471" s="14" customFormat="1">
      <c r="A471" s="14"/>
      <c r="B471" s="264"/>
      <c r="C471" s="265"/>
      <c r="D471" s="250" t="s">
        <v>135</v>
      </c>
      <c r="E471" s="266" t="s">
        <v>1</v>
      </c>
      <c r="F471" s="267" t="s">
        <v>700</v>
      </c>
      <c r="G471" s="265"/>
      <c r="H471" s="268">
        <v>163.90000000000001</v>
      </c>
      <c r="I471" s="269"/>
      <c r="J471" s="265"/>
      <c r="K471" s="265"/>
      <c r="L471" s="270"/>
      <c r="M471" s="271"/>
      <c r="N471" s="272"/>
      <c r="O471" s="272"/>
      <c r="P471" s="272"/>
      <c r="Q471" s="272"/>
      <c r="R471" s="272"/>
      <c r="S471" s="272"/>
      <c r="T471" s="27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74" t="s">
        <v>135</v>
      </c>
      <c r="AU471" s="274" t="s">
        <v>86</v>
      </c>
      <c r="AV471" s="14" t="s">
        <v>86</v>
      </c>
      <c r="AW471" s="14" t="s">
        <v>32</v>
      </c>
      <c r="AX471" s="14" t="s">
        <v>84</v>
      </c>
      <c r="AY471" s="274" t="s">
        <v>125</v>
      </c>
    </row>
    <row r="472" s="2" customFormat="1" ht="16.5" customHeight="1">
      <c r="A472" s="38"/>
      <c r="B472" s="39"/>
      <c r="C472" s="286" t="s">
        <v>701</v>
      </c>
      <c r="D472" s="286" t="s">
        <v>237</v>
      </c>
      <c r="E472" s="287" t="s">
        <v>702</v>
      </c>
      <c r="F472" s="288" t="s">
        <v>703</v>
      </c>
      <c r="G472" s="289" t="s">
        <v>130</v>
      </c>
      <c r="H472" s="290">
        <v>81.950000000000003</v>
      </c>
      <c r="I472" s="291"/>
      <c r="J472" s="292">
        <f>ROUND(I472*H472,2)</f>
        <v>0</v>
      </c>
      <c r="K472" s="293"/>
      <c r="L472" s="294"/>
      <c r="M472" s="295" t="s">
        <v>1</v>
      </c>
      <c r="N472" s="296" t="s">
        <v>41</v>
      </c>
      <c r="O472" s="91"/>
      <c r="P472" s="246">
        <f>O472*H472</f>
        <v>0</v>
      </c>
      <c r="Q472" s="246">
        <v>0.00050000000000000001</v>
      </c>
      <c r="R472" s="246">
        <f>Q472*H472</f>
        <v>0.040975000000000004</v>
      </c>
      <c r="S472" s="246">
        <v>0</v>
      </c>
      <c r="T472" s="247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48" t="s">
        <v>338</v>
      </c>
      <c r="AT472" s="248" t="s">
        <v>237</v>
      </c>
      <c r="AU472" s="248" t="s">
        <v>86</v>
      </c>
      <c r="AY472" s="17" t="s">
        <v>125</v>
      </c>
      <c r="BE472" s="249">
        <f>IF(N472="základní",J472,0)</f>
        <v>0</v>
      </c>
      <c r="BF472" s="249">
        <f>IF(N472="snížená",J472,0)</f>
        <v>0</v>
      </c>
      <c r="BG472" s="249">
        <f>IF(N472="zákl. přenesená",J472,0)</f>
        <v>0</v>
      </c>
      <c r="BH472" s="249">
        <f>IF(N472="sníž. přenesená",J472,0)</f>
        <v>0</v>
      </c>
      <c r="BI472" s="249">
        <f>IF(N472="nulová",J472,0)</f>
        <v>0</v>
      </c>
      <c r="BJ472" s="17" t="s">
        <v>84</v>
      </c>
      <c r="BK472" s="249">
        <f>ROUND(I472*H472,2)</f>
        <v>0</v>
      </c>
      <c r="BL472" s="17" t="s">
        <v>236</v>
      </c>
      <c r="BM472" s="248" t="s">
        <v>704</v>
      </c>
    </row>
    <row r="473" s="2" customFormat="1">
      <c r="A473" s="38"/>
      <c r="B473" s="39"/>
      <c r="C473" s="40"/>
      <c r="D473" s="250" t="s">
        <v>133</v>
      </c>
      <c r="E473" s="40"/>
      <c r="F473" s="251" t="s">
        <v>703</v>
      </c>
      <c r="G473" s="40"/>
      <c r="H473" s="40"/>
      <c r="I473" s="144"/>
      <c r="J473" s="40"/>
      <c r="K473" s="40"/>
      <c r="L473" s="44"/>
      <c r="M473" s="252"/>
      <c r="N473" s="253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133</v>
      </c>
      <c r="AU473" s="17" t="s">
        <v>86</v>
      </c>
    </row>
    <row r="474" s="14" customFormat="1">
      <c r="A474" s="14"/>
      <c r="B474" s="264"/>
      <c r="C474" s="265"/>
      <c r="D474" s="250" t="s">
        <v>135</v>
      </c>
      <c r="E474" s="266" t="s">
        <v>1</v>
      </c>
      <c r="F474" s="267" t="s">
        <v>705</v>
      </c>
      <c r="G474" s="265"/>
      <c r="H474" s="268">
        <v>81.950000000000003</v>
      </c>
      <c r="I474" s="269"/>
      <c r="J474" s="265"/>
      <c r="K474" s="265"/>
      <c r="L474" s="270"/>
      <c r="M474" s="297"/>
      <c r="N474" s="298"/>
      <c r="O474" s="298"/>
      <c r="P474" s="298"/>
      <c r="Q474" s="298"/>
      <c r="R474" s="298"/>
      <c r="S474" s="298"/>
      <c r="T474" s="29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4" t="s">
        <v>135</v>
      </c>
      <c r="AU474" s="274" t="s">
        <v>86</v>
      </c>
      <c r="AV474" s="14" t="s">
        <v>86</v>
      </c>
      <c r="AW474" s="14" t="s">
        <v>32</v>
      </c>
      <c r="AX474" s="14" t="s">
        <v>84</v>
      </c>
      <c r="AY474" s="274" t="s">
        <v>125</v>
      </c>
    </row>
    <row r="475" s="2" customFormat="1" ht="6.96" customHeight="1">
      <c r="A475" s="38"/>
      <c r="B475" s="66"/>
      <c r="C475" s="67"/>
      <c r="D475" s="67"/>
      <c r="E475" s="67"/>
      <c r="F475" s="67"/>
      <c r="G475" s="67"/>
      <c r="H475" s="67"/>
      <c r="I475" s="183"/>
      <c r="J475" s="67"/>
      <c r="K475" s="67"/>
      <c r="L475" s="44"/>
      <c r="M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</row>
  </sheetData>
  <sheetProtection sheet="1" autoFilter="0" formatColumns="0" formatRows="0" objects="1" scenarios="1" spinCount="100000" saltValue="7k0yp0uzb9kUllYR7IFL9z6I2cA32ugFBSOyBXarmOv1Qne87fm3uyhUODoz2YBTw2XGliFCX08UU34x3oOu5A==" hashValue="66mtAw4WHpAfyrcArzwm8+ojf4FaXubSE1JsAUPWorDG0T+W2DKb46uQmOPMVJK6ef4zNKwfKLg9CeThVk3u4g==" algorithmName="SHA-512" password="CC35"/>
  <autoFilter ref="C127:K47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3.25" customHeight="1">
      <c r="B7" s="20"/>
      <c r="E7" s="143" t="str">
        <f>'Rekapitulace stavby'!K6</f>
        <v>Ulice Mazánkova - rekonstrukce ulice - chodníků, rozšíření komunikace vč. cyklopruhu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706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18. 1. 2020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ROUND((SUM(BE120:BE151)),  2)</f>
        <v>0</v>
      </c>
      <c r="G33" s="38"/>
      <c r="H33" s="38"/>
      <c r="I33" s="162">
        <v>0.20999999999999999</v>
      </c>
      <c r="J33" s="161">
        <f>ROUND(((SUM(BE120:BE151))*I33),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ROUND((SUM(BF120:BF151)),  2)</f>
        <v>0</v>
      </c>
      <c r="G34" s="38"/>
      <c r="H34" s="38"/>
      <c r="I34" s="162">
        <v>0.14999999999999999</v>
      </c>
      <c r="J34" s="161">
        <f>ROUND(((SUM(BF120:BF151))*I34),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ROUND((SUM(BG120:BG151)),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ROUND((SUM(BH120:BH151)),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ROUND((SUM(BI120:BI151)),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7" t="str">
        <f>E7</f>
        <v>Ulice Mazánkova - rekonstrukce ulice - chodníků, rozšíření komunikace vč. cyklopruhu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243-17-001 - 001  - Vedlejší rozpočtové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Ústí nad Orlicí</v>
      </c>
      <c r="G89" s="40"/>
      <c r="H89" s="40"/>
      <c r="I89" s="147" t="s">
        <v>22</v>
      </c>
      <c r="J89" s="79" t="str">
        <f>IF(J12="","",J12)</f>
        <v>18. 1. 2020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Ústí nad Orlicí</v>
      </c>
      <c r="G91" s="40"/>
      <c r="H91" s="40"/>
      <c r="I91" s="147" t="s">
        <v>30</v>
      </c>
      <c r="J91" s="36" t="str">
        <f>E21</f>
        <v>JDS projekt,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Suchánek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94</v>
      </c>
      <c r="D94" s="189"/>
      <c r="E94" s="189"/>
      <c r="F94" s="189"/>
      <c r="G94" s="189"/>
      <c r="H94" s="189"/>
      <c r="I94" s="190"/>
      <c r="J94" s="191" t="s">
        <v>95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96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93"/>
      <c r="C97" s="194"/>
      <c r="D97" s="195" t="s">
        <v>707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708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709</v>
      </c>
      <c r="E99" s="203"/>
      <c r="F99" s="203"/>
      <c r="G99" s="203"/>
      <c r="H99" s="203"/>
      <c r="I99" s="204"/>
      <c r="J99" s="205">
        <f>J131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710</v>
      </c>
      <c r="E100" s="203"/>
      <c r="F100" s="203"/>
      <c r="G100" s="203"/>
      <c r="H100" s="203"/>
      <c r="I100" s="204"/>
      <c r="J100" s="205">
        <f>J141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110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3.25" customHeight="1">
      <c r="A110" s="38"/>
      <c r="B110" s="39"/>
      <c r="C110" s="40"/>
      <c r="D110" s="40"/>
      <c r="E110" s="187" t="str">
        <f>E7</f>
        <v>Ulice Mazánkova - rekonstrukce ulice - chodníků, rozšíření komunikace vč. cyklopruhu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91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 xml:space="preserve">243-17-001 - 001  - Vedlejší rozpočtové náklady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Ústí nad Orlicí</v>
      </c>
      <c r="G114" s="40"/>
      <c r="H114" s="40"/>
      <c r="I114" s="147" t="s">
        <v>22</v>
      </c>
      <c r="J114" s="79" t="str">
        <f>IF(J12="","",J12)</f>
        <v>18. 1. 2020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Ústí nad Orlicí</v>
      </c>
      <c r="G116" s="40"/>
      <c r="H116" s="40"/>
      <c r="I116" s="147" t="s">
        <v>30</v>
      </c>
      <c r="J116" s="36" t="str">
        <f>E21</f>
        <v>JDS projekt,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>Suchánek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111</v>
      </c>
      <c r="D119" s="210" t="s">
        <v>61</v>
      </c>
      <c r="E119" s="210" t="s">
        <v>57</v>
      </c>
      <c r="F119" s="210" t="s">
        <v>58</v>
      </c>
      <c r="G119" s="210" t="s">
        <v>112</v>
      </c>
      <c r="H119" s="210" t="s">
        <v>113</v>
      </c>
      <c r="I119" s="211" t="s">
        <v>114</v>
      </c>
      <c r="J119" s="212" t="s">
        <v>95</v>
      </c>
      <c r="K119" s="213" t="s">
        <v>115</v>
      </c>
      <c r="L119" s="214"/>
      <c r="M119" s="100" t="s">
        <v>1</v>
      </c>
      <c r="N119" s="101" t="s">
        <v>40</v>
      </c>
      <c r="O119" s="101" t="s">
        <v>116</v>
      </c>
      <c r="P119" s="101" t="s">
        <v>117</v>
      </c>
      <c r="Q119" s="101" t="s">
        <v>118</v>
      </c>
      <c r="R119" s="101" t="s">
        <v>119</v>
      </c>
      <c r="S119" s="101" t="s">
        <v>120</v>
      </c>
      <c r="T119" s="102" t="s">
        <v>121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122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</f>
        <v>0</v>
      </c>
      <c r="Q120" s="104"/>
      <c r="R120" s="217">
        <f>R121</f>
        <v>0</v>
      </c>
      <c r="S120" s="104"/>
      <c r="T120" s="218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97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75</v>
      </c>
      <c r="E121" s="223" t="s">
        <v>711</v>
      </c>
      <c r="F121" s="223" t="s">
        <v>712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P122+P131+P141</f>
        <v>0</v>
      </c>
      <c r="Q121" s="228"/>
      <c r="R121" s="229">
        <f>R122+R131+R141</f>
        <v>0</v>
      </c>
      <c r="S121" s="228"/>
      <c r="T121" s="230">
        <f>T122+T131+T141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166</v>
      </c>
      <c r="AT121" s="232" t="s">
        <v>75</v>
      </c>
      <c r="AU121" s="232" t="s">
        <v>76</v>
      </c>
      <c r="AY121" s="231" t="s">
        <v>125</v>
      </c>
      <c r="BK121" s="233">
        <f>BK122+BK131+BK141</f>
        <v>0</v>
      </c>
    </row>
    <row r="122" s="12" customFormat="1" ht="22.8" customHeight="1">
      <c r="A122" s="12"/>
      <c r="B122" s="220"/>
      <c r="C122" s="221"/>
      <c r="D122" s="222" t="s">
        <v>75</v>
      </c>
      <c r="E122" s="234" t="s">
        <v>713</v>
      </c>
      <c r="F122" s="234" t="s">
        <v>714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SUM(P123:P130)</f>
        <v>0</v>
      </c>
      <c r="Q122" s="228"/>
      <c r="R122" s="229">
        <f>SUM(R123:R130)</f>
        <v>0</v>
      </c>
      <c r="S122" s="228"/>
      <c r="T122" s="230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166</v>
      </c>
      <c r="AT122" s="232" t="s">
        <v>75</v>
      </c>
      <c r="AU122" s="232" t="s">
        <v>84</v>
      </c>
      <c r="AY122" s="231" t="s">
        <v>125</v>
      </c>
      <c r="BK122" s="233">
        <f>SUM(BK123:BK130)</f>
        <v>0</v>
      </c>
    </row>
    <row r="123" s="2" customFormat="1" ht="16.5" customHeight="1">
      <c r="A123" s="38"/>
      <c r="B123" s="39"/>
      <c r="C123" s="236" t="s">
        <v>84</v>
      </c>
      <c r="D123" s="236" t="s">
        <v>127</v>
      </c>
      <c r="E123" s="237" t="s">
        <v>715</v>
      </c>
      <c r="F123" s="238" t="s">
        <v>716</v>
      </c>
      <c r="G123" s="239" t="s">
        <v>717</v>
      </c>
      <c r="H123" s="240">
        <v>1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41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718</v>
      </c>
      <c r="AT123" s="248" t="s">
        <v>127</v>
      </c>
      <c r="AU123" s="248" t="s">
        <v>86</v>
      </c>
      <c r="AY123" s="17" t="s">
        <v>125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718</v>
      </c>
      <c r="BM123" s="248" t="s">
        <v>719</v>
      </c>
    </row>
    <row r="124" s="2" customFormat="1">
      <c r="A124" s="38"/>
      <c r="B124" s="39"/>
      <c r="C124" s="40"/>
      <c r="D124" s="250" t="s">
        <v>133</v>
      </c>
      <c r="E124" s="40"/>
      <c r="F124" s="251" t="s">
        <v>716</v>
      </c>
      <c r="G124" s="40"/>
      <c r="H124" s="40"/>
      <c r="I124" s="14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133</v>
      </c>
      <c r="AU124" s="17" t="s">
        <v>86</v>
      </c>
    </row>
    <row r="125" s="2" customFormat="1" ht="16.5" customHeight="1">
      <c r="A125" s="38"/>
      <c r="B125" s="39"/>
      <c r="C125" s="236" t="s">
        <v>86</v>
      </c>
      <c r="D125" s="236" t="s">
        <v>127</v>
      </c>
      <c r="E125" s="237" t="s">
        <v>720</v>
      </c>
      <c r="F125" s="238" t="s">
        <v>721</v>
      </c>
      <c r="G125" s="239" t="s">
        <v>717</v>
      </c>
      <c r="H125" s="240">
        <v>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41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718</v>
      </c>
      <c r="AT125" s="248" t="s">
        <v>127</v>
      </c>
      <c r="AU125" s="248" t="s">
        <v>86</v>
      </c>
      <c r="AY125" s="17" t="s">
        <v>125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84</v>
      </c>
      <c r="BK125" s="249">
        <f>ROUND(I125*H125,2)</f>
        <v>0</v>
      </c>
      <c r="BL125" s="17" t="s">
        <v>718</v>
      </c>
      <c r="BM125" s="248" t="s">
        <v>722</v>
      </c>
    </row>
    <row r="126" s="2" customFormat="1">
      <c r="A126" s="38"/>
      <c r="B126" s="39"/>
      <c r="C126" s="40"/>
      <c r="D126" s="250" t="s">
        <v>133</v>
      </c>
      <c r="E126" s="40"/>
      <c r="F126" s="251" t="s">
        <v>721</v>
      </c>
      <c r="G126" s="40"/>
      <c r="H126" s="40"/>
      <c r="I126" s="144"/>
      <c r="J126" s="40"/>
      <c r="K126" s="40"/>
      <c r="L126" s="44"/>
      <c r="M126" s="252"/>
      <c r="N126" s="25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133</v>
      </c>
      <c r="AU126" s="17" t="s">
        <v>86</v>
      </c>
    </row>
    <row r="127" s="2" customFormat="1" ht="16.5" customHeight="1">
      <c r="A127" s="38"/>
      <c r="B127" s="39"/>
      <c r="C127" s="236" t="s">
        <v>149</v>
      </c>
      <c r="D127" s="236" t="s">
        <v>127</v>
      </c>
      <c r="E127" s="237" t="s">
        <v>723</v>
      </c>
      <c r="F127" s="238" t="s">
        <v>724</v>
      </c>
      <c r="G127" s="239" t="s">
        <v>717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41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718</v>
      </c>
      <c r="AT127" s="248" t="s">
        <v>127</v>
      </c>
      <c r="AU127" s="248" t="s">
        <v>86</v>
      </c>
      <c r="AY127" s="17" t="s">
        <v>125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718</v>
      </c>
      <c r="BM127" s="248" t="s">
        <v>725</v>
      </c>
    </row>
    <row r="128" s="2" customFormat="1">
      <c r="A128" s="38"/>
      <c r="B128" s="39"/>
      <c r="C128" s="40"/>
      <c r="D128" s="250" t="s">
        <v>133</v>
      </c>
      <c r="E128" s="40"/>
      <c r="F128" s="251" t="s">
        <v>724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86</v>
      </c>
    </row>
    <row r="129" s="2" customFormat="1" ht="16.5" customHeight="1">
      <c r="A129" s="38"/>
      <c r="B129" s="39"/>
      <c r="C129" s="236" t="s">
        <v>131</v>
      </c>
      <c r="D129" s="236" t="s">
        <v>127</v>
      </c>
      <c r="E129" s="237" t="s">
        <v>726</v>
      </c>
      <c r="F129" s="238" t="s">
        <v>727</v>
      </c>
      <c r="G129" s="239" t="s">
        <v>717</v>
      </c>
      <c r="H129" s="240">
        <v>1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41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718</v>
      </c>
      <c r="AT129" s="248" t="s">
        <v>127</v>
      </c>
      <c r="AU129" s="248" t="s">
        <v>86</v>
      </c>
      <c r="AY129" s="17" t="s">
        <v>125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718</v>
      </c>
      <c r="BM129" s="248" t="s">
        <v>728</v>
      </c>
    </row>
    <row r="130" s="2" customFormat="1">
      <c r="A130" s="38"/>
      <c r="B130" s="39"/>
      <c r="C130" s="40"/>
      <c r="D130" s="250" t="s">
        <v>133</v>
      </c>
      <c r="E130" s="40"/>
      <c r="F130" s="251" t="s">
        <v>727</v>
      </c>
      <c r="G130" s="40"/>
      <c r="H130" s="40"/>
      <c r="I130" s="144"/>
      <c r="J130" s="40"/>
      <c r="K130" s="40"/>
      <c r="L130" s="44"/>
      <c r="M130" s="252"/>
      <c r="N130" s="25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133</v>
      </c>
      <c r="AU130" s="17" t="s">
        <v>86</v>
      </c>
    </row>
    <row r="131" s="12" customFormat="1" ht="22.8" customHeight="1">
      <c r="A131" s="12"/>
      <c r="B131" s="220"/>
      <c r="C131" s="221"/>
      <c r="D131" s="222" t="s">
        <v>75</v>
      </c>
      <c r="E131" s="234" t="s">
        <v>729</v>
      </c>
      <c r="F131" s="234" t="s">
        <v>730</v>
      </c>
      <c r="G131" s="221"/>
      <c r="H131" s="221"/>
      <c r="I131" s="224"/>
      <c r="J131" s="235">
        <f>BK131</f>
        <v>0</v>
      </c>
      <c r="K131" s="221"/>
      <c r="L131" s="226"/>
      <c r="M131" s="227"/>
      <c r="N131" s="228"/>
      <c r="O131" s="228"/>
      <c r="P131" s="229">
        <f>SUM(P132:P140)</f>
        <v>0</v>
      </c>
      <c r="Q131" s="228"/>
      <c r="R131" s="229">
        <f>SUM(R132:R140)</f>
        <v>0</v>
      </c>
      <c r="S131" s="228"/>
      <c r="T131" s="230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166</v>
      </c>
      <c r="AT131" s="232" t="s">
        <v>75</v>
      </c>
      <c r="AU131" s="232" t="s">
        <v>84</v>
      </c>
      <c r="AY131" s="231" t="s">
        <v>125</v>
      </c>
      <c r="BK131" s="233">
        <f>SUM(BK132:BK140)</f>
        <v>0</v>
      </c>
    </row>
    <row r="132" s="2" customFormat="1" ht="16.5" customHeight="1">
      <c r="A132" s="38"/>
      <c r="B132" s="39"/>
      <c r="C132" s="236" t="s">
        <v>166</v>
      </c>
      <c r="D132" s="236" t="s">
        <v>127</v>
      </c>
      <c r="E132" s="237" t="s">
        <v>731</v>
      </c>
      <c r="F132" s="238" t="s">
        <v>730</v>
      </c>
      <c r="G132" s="239" t="s">
        <v>717</v>
      </c>
      <c r="H132" s="240">
        <v>1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41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718</v>
      </c>
      <c r="AT132" s="248" t="s">
        <v>127</v>
      </c>
      <c r="AU132" s="248" t="s">
        <v>86</v>
      </c>
      <c r="AY132" s="17" t="s">
        <v>125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84</v>
      </c>
      <c r="BK132" s="249">
        <f>ROUND(I132*H132,2)</f>
        <v>0</v>
      </c>
      <c r="BL132" s="17" t="s">
        <v>718</v>
      </c>
      <c r="BM132" s="248" t="s">
        <v>732</v>
      </c>
    </row>
    <row r="133" s="2" customFormat="1">
      <c r="A133" s="38"/>
      <c r="B133" s="39"/>
      <c r="C133" s="40"/>
      <c r="D133" s="250" t="s">
        <v>133</v>
      </c>
      <c r="E133" s="40"/>
      <c r="F133" s="251" t="s">
        <v>730</v>
      </c>
      <c r="G133" s="40"/>
      <c r="H133" s="40"/>
      <c r="I133" s="144"/>
      <c r="J133" s="40"/>
      <c r="K133" s="40"/>
      <c r="L133" s="44"/>
      <c r="M133" s="252"/>
      <c r="N133" s="25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86</v>
      </c>
    </row>
    <row r="134" s="13" customFormat="1">
      <c r="A134" s="13"/>
      <c r="B134" s="254"/>
      <c r="C134" s="255"/>
      <c r="D134" s="250" t="s">
        <v>135</v>
      </c>
      <c r="E134" s="256" t="s">
        <v>1</v>
      </c>
      <c r="F134" s="257" t="s">
        <v>733</v>
      </c>
      <c r="G134" s="255"/>
      <c r="H134" s="256" t="s">
        <v>1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135</v>
      </c>
      <c r="AU134" s="263" t="s">
        <v>86</v>
      </c>
      <c r="AV134" s="13" t="s">
        <v>84</v>
      </c>
      <c r="AW134" s="13" t="s">
        <v>32</v>
      </c>
      <c r="AX134" s="13" t="s">
        <v>76</v>
      </c>
      <c r="AY134" s="263" t="s">
        <v>125</v>
      </c>
    </row>
    <row r="135" s="13" customFormat="1">
      <c r="A135" s="13"/>
      <c r="B135" s="254"/>
      <c r="C135" s="255"/>
      <c r="D135" s="250" t="s">
        <v>135</v>
      </c>
      <c r="E135" s="256" t="s">
        <v>1</v>
      </c>
      <c r="F135" s="257" t="s">
        <v>734</v>
      </c>
      <c r="G135" s="255"/>
      <c r="H135" s="256" t="s">
        <v>1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135</v>
      </c>
      <c r="AU135" s="263" t="s">
        <v>86</v>
      </c>
      <c r="AV135" s="13" t="s">
        <v>84</v>
      </c>
      <c r="AW135" s="13" t="s">
        <v>32</v>
      </c>
      <c r="AX135" s="13" t="s">
        <v>76</v>
      </c>
      <c r="AY135" s="263" t="s">
        <v>125</v>
      </c>
    </row>
    <row r="136" s="13" customFormat="1">
      <c r="A136" s="13"/>
      <c r="B136" s="254"/>
      <c r="C136" s="255"/>
      <c r="D136" s="250" t="s">
        <v>135</v>
      </c>
      <c r="E136" s="256" t="s">
        <v>1</v>
      </c>
      <c r="F136" s="257" t="s">
        <v>735</v>
      </c>
      <c r="G136" s="255"/>
      <c r="H136" s="256" t="s">
        <v>1</v>
      </c>
      <c r="I136" s="258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135</v>
      </c>
      <c r="AU136" s="263" t="s">
        <v>86</v>
      </c>
      <c r="AV136" s="13" t="s">
        <v>84</v>
      </c>
      <c r="AW136" s="13" t="s">
        <v>32</v>
      </c>
      <c r="AX136" s="13" t="s">
        <v>76</v>
      </c>
      <c r="AY136" s="263" t="s">
        <v>125</v>
      </c>
    </row>
    <row r="137" s="13" customFormat="1">
      <c r="A137" s="13"/>
      <c r="B137" s="254"/>
      <c r="C137" s="255"/>
      <c r="D137" s="250" t="s">
        <v>135</v>
      </c>
      <c r="E137" s="256" t="s">
        <v>1</v>
      </c>
      <c r="F137" s="257" t="s">
        <v>736</v>
      </c>
      <c r="G137" s="255"/>
      <c r="H137" s="256" t="s">
        <v>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135</v>
      </c>
      <c r="AU137" s="263" t="s">
        <v>86</v>
      </c>
      <c r="AV137" s="13" t="s">
        <v>84</v>
      </c>
      <c r="AW137" s="13" t="s">
        <v>32</v>
      </c>
      <c r="AX137" s="13" t="s">
        <v>76</v>
      </c>
      <c r="AY137" s="263" t="s">
        <v>125</v>
      </c>
    </row>
    <row r="138" s="13" customFormat="1">
      <c r="A138" s="13"/>
      <c r="B138" s="254"/>
      <c r="C138" s="255"/>
      <c r="D138" s="250" t="s">
        <v>135</v>
      </c>
      <c r="E138" s="256" t="s">
        <v>1</v>
      </c>
      <c r="F138" s="257" t="s">
        <v>737</v>
      </c>
      <c r="G138" s="255"/>
      <c r="H138" s="256" t="s">
        <v>1</v>
      </c>
      <c r="I138" s="258"/>
      <c r="J138" s="255"/>
      <c r="K138" s="255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135</v>
      </c>
      <c r="AU138" s="263" t="s">
        <v>86</v>
      </c>
      <c r="AV138" s="13" t="s">
        <v>84</v>
      </c>
      <c r="AW138" s="13" t="s">
        <v>32</v>
      </c>
      <c r="AX138" s="13" t="s">
        <v>76</v>
      </c>
      <c r="AY138" s="263" t="s">
        <v>125</v>
      </c>
    </row>
    <row r="139" s="13" customFormat="1">
      <c r="A139" s="13"/>
      <c r="B139" s="254"/>
      <c r="C139" s="255"/>
      <c r="D139" s="250" t="s">
        <v>135</v>
      </c>
      <c r="E139" s="256" t="s">
        <v>1</v>
      </c>
      <c r="F139" s="257" t="s">
        <v>738</v>
      </c>
      <c r="G139" s="255"/>
      <c r="H139" s="256" t="s">
        <v>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135</v>
      </c>
      <c r="AU139" s="263" t="s">
        <v>86</v>
      </c>
      <c r="AV139" s="13" t="s">
        <v>84</v>
      </c>
      <c r="AW139" s="13" t="s">
        <v>32</v>
      </c>
      <c r="AX139" s="13" t="s">
        <v>76</v>
      </c>
      <c r="AY139" s="263" t="s">
        <v>125</v>
      </c>
    </row>
    <row r="140" s="14" customFormat="1">
      <c r="A140" s="14"/>
      <c r="B140" s="264"/>
      <c r="C140" s="265"/>
      <c r="D140" s="250" t="s">
        <v>135</v>
      </c>
      <c r="E140" s="266" t="s">
        <v>1</v>
      </c>
      <c r="F140" s="267" t="s">
        <v>84</v>
      </c>
      <c r="G140" s="265"/>
      <c r="H140" s="268">
        <v>1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4" t="s">
        <v>135</v>
      </c>
      <c r="AU140" s="274" t="s">
        <v>86</v>
      </c>
      <c r="AV140" s="14" t="s">
        <v>86</v>
      </c>
      <c r="AW140" s="14" t="s">
        <v>32</v>
      </c>
      <c r="AX140" s="14" t="s">
        <v>84</v>
      </c>
      <c r="AY140" s="274" t="s">
        <v>125</v>
      </c>
    </row>
    <row r="141" s="12" customFormat="1" ht="22.8" customHeight="1">
      <c r="A141" s="12"/>
      <c r="B141" s="220"/>
      <c r="C141" s="221"/>
      <c r="D141" s="222" t="s">
        <v>75</v>
      </c>
      <c r="E141" s="234" t="s">
        <v>739</v>
      </c>
      <c r="F141" s="234" t="s">
        <v>740</v>
      </c>
      <c r="G141" s="221"/>
      <c r="H141" s="221"/>
      <c r="I141" s="224"/>
      <c r="J141" s="235">
        <f>BK141</f>
        <v>0</v>
      </c>
      <c r="K141" s="221"/>
      <c r="L141" s="226"/>
      <c r="M141" s="227"/>
      <c r="N141" s="228"/>
      <c r="O141" s="228"/>
      <c r="P141" s="229">
        <f>SUM(P142:P151)</f>
        <v>0</v>
      </c>
      <c r="Q141" s="228"/>
      <c r="R141" s="229">
        <f>SUM(R142:R151)</f>
        <v>0</v>
      </c>
      <c r="S141" s="228"/>
      <c r="T141" s="230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1" t="s">
        <v>166</v>
      </c>
      <c r="AT141" s="232" t="s">
        <v>75</v>
      </c>
      <c r="AU141" s="232" t="s">
        <v>84</v>
      </c>
      <c r="AY141" s="231" t="s">
        <v>125</v>
      </c>
      <c r="BK141" s="233">
        <f>SUM(BK142:BK151)</f>
        <v>0</v>
      </c>
    </row>
    <row r="142" s="2" customFormat="1" ht="16.5" customHeight="1">
      <c r="A142" s="38"/>
      <c r="B142" s="39"/>
      <c r="C142" s="236" t="s">
        <v>173</v>
      </c>
      <c r="D142" s="236" t="s">
        <v>127</v>
      </c>
      <c r="E142" s="237" t="s">
        <v>741</v>
      </c>
      <c r="F142" s="238" t="s">
        <v>740</v>
      </c>
      <c r="G142" s="239" t="s">
        <v>717</v>
      </c>
      <c r="H142" s="240">
        <v>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718</v>
      </c>
      <c r="AT142" s="248" t="s">
        <v>127</v>
      </c>
      <c r="AU142" s="248" t="s">
        <v>86</v>
      </c>
      <c r="AY142" s="17" t="s">
        <v>125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718</v>
      </c>
      <c r="BM142" s="248" t="s">
        <v>742</v>
      </c>
    </row>
    <row r="143" s="2" customFormat="1">
      <c r="A143" s="38"/>
      <c r="B143" s="39"/>
      <c r="C143" s="40"/>
      <c r="D143" s="250" t="s">
        <v>133</v>
      </c>
      <c r="E143" s="40"/>
      <c r="F143" s="251" t="s">
        <v>740</v>
      </c>
      <c r="G143" s="40"/>
      <c r="H143" s="40"/>
      <c r="I143" s="144"/>
      <c r="J143" s="40"/>
      <c r="K143" s="40"/>
      <c r="L143" s="44"/>
      <c r="M143" s="252"/>
      <c r="N143" s="25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133</v>
      </c>
      <c r="AU143" s="17" t="s">
        <v>86</v>
      </c>
    </row>
    <row r="144" s="13" customFormat="1">
      <c r="A144" s="13"/>
      <c r="B144" s="254"/>
      <c r="C144" s="255"/>
      <c r="D144" s="250" t="s">
        <v>135</v>
      </c>
      <c r="E144" s="256" t="s">
        <v>1</v>
      </c>
      <c r="F144" s="257" t="s">
        <v>743</v>
      </c>
      <c r="G144" s="255"/>
      <c r="H144" s="256" t="s">
        <v>1</v>
      </c>
      <c r="I144" s="258"/>
      <c r="J144" s="255"/>
      <c r="K144" s="255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135</v>
      </c>
      <c r="AU144" s="263" t="s">
        <v>86</v>
      </c>
      <c r="AV144" s="13" t="s">
        <v>84</v>
      </c>
      <c r="AW144" s="13" t="s">
        <v>32</v>
      </c>
      <c r="AX144" s="13" t="s">
        <v>76</v>
      </c>
      <c r="AY144" s="263" t="s">
        <v>125</v>
      </c>
    </row>
    <row r="145" s="13" customFormat="1">
      <c r="A145" s="13"/>
      <c r="B145" s="254"/>
      <c r="C145" s="255"/>
      <c r="D145" s="250" t="s">
        <v>135</v>
      </c>
      <c r="E145" s="256" t="s">
        <v>1</v>
      </c>
      <c r="F145" s="257" t="s">
        <v>744</v>
      </c>
      <c r="G145" s="255"/>
      <c r="H145" s="256" t="s">
        <v>1</v>
      </c>
      <c r="I145" s="258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135</v>
      </c>
      <c r="AU145" s="263" t="s">
        <v>86</v>
      </c>
      <c r="AV145" s="13" t="s">
        <v>84</v>
      </c>
      <c r="AW145" s="13" t="s">
        <v>32</v>
      </c>
      <c r="AX145" s="13" t="s">
        <v>76</v>
      </c>
      <c r="AY145" s="263" t="s">
        <v>125</v>
      </c>
    </row>
    <row r="146" s="13" customFormat="1">
      <c r="A146" s="13"/>
      <c r="B146" s="254"/>
      <c r="C146" s="255"/>
      <c r="D146" s="250" t="s">
        <v>135</v>
      </c>
      <c r="E146" s="256" t="s">
        <v>1</v>
      </c>
      <c r="F146" s="257" t="s">
        <v>745</v>
      </c>
      <c r="G146" s="255"/>
      <c r="H146" s="256" t="s">
        <v>1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135</v>
      </c>
      <c r="AU146" s="263" t="s">
        <v>86</v>
      </c>
      <c r="AV146" s="13" t="s">
        <v>84</v>
      </c>
      <c r="AW146" s="13" t="s">
        <v>32</v>
      </c>
      <c r="AX146" s="13" t="s">
        <v>76</v>
      </c>
      <c r="AY146" s="263" t="s">
        <v>125</v>
      </c>
    </row>
    <row r="147" s="13" customFormat="1">
      <c r="A147" s="13"/>
      <c r="B147" s="254"/>
      <c r="C147" s="255"/>
      <c r="D147" s="250" t="s">
        <v>135</v>
      </c>
      <c r="E147" s="256" t="s">
        <v>1</v>
      </c>
      <c r="F147" s="257" t="s">
        <v>746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135</v>
      </c>
      <c r="AU147" s="263" t="s">
        <v>86</v>
      </c>
      <c r="AV147" s="13" t="s">
        <v>84</v>
      </c>
      <c r="AW147" s="13" t="s">
        <v>32</v>
      </c>
      <c r="AX147" s="13" t="s">
        <v>76</v>
      </c>
      <c r="AY147" s="263" t="s">
        <v>125</v>
      </c>
    </row>
    <row r="148" s="13" customFormat="1">
      <c r="A148" s="13"/>
      <c r="B148" s="254"/>
      <c r="C148" s="255"/>
      <c r="D148" s="250" t="s">
        <v>135</v>
      </c>
      <c r="E148" s="256" t="s">
        <v>1</v>
      </c>
      <c r="F148" s="257" t="s">
        <v>747</v>
      </c>
      <c r="G148" s="255"/>
      <c r="H148" s="256" t="s">
        <v>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135</v>
      </c>
      <c r="AU148" s="263" t="s">
        <v>86</v>
      </c>
      <c r="AV148" s="13" t="s">
        <v>84</v>
      </c>
      <c r="AW148" s="13" t="s">
        <v>32</v>
      </c>
      <c r="AX148" s="13" t="s">
        <v>76</v>
      </c>
      <c r="AY148" s="263" t="s">
        <v>125</v>
      </c>
    </row>
    <row r="149" s="13" customFormat="1">
      <c r="A149" s="13"/>
      <c r="B149" s="254"/>
      <c r="C149" s="255"/>
      <c r="D149" s="250" t="s">
        <v>135</v>
      </c>
      <c r="E149" s="256" t="s">
        <v>1</v>
      </c>
      <c r="F149" s="257" t="s">
        <v>748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135</v>
      </c>
      <c r="AU149" s="263" t="s">
        <v>86</v>
      </c>
      <c r="AV149" s="13" t="s">
        <v>84</v>
      </c>
      <c r="AW149" s="13" t="s">
        <v>32</v>
      </c>
      <c r="AX149" s="13" t="s">
        <v>76</v>
      </c>
      <c r="AY149" s="263" t="s">
        <v>125</v>
      </c>
    </row>
    <row r="150" s="13" customFormat="1">
      <c r="A150" s="13"/>
      <c r="B150" s="254"/>
      <c r="C150" s="255"/>
      <c r="D150" s="250" t="s">
        <v>135</v>
      </c>
      <c r="E150" s="256" t="s">
        <v>1</v>
      </c>
      <c r="F150" s="257" t="s">
        <v>749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135</v>
      </c>
      <c r="AU150" s="263" t="s">
        <v>86</v>
      </c>
      <c r="AV150" s="13" t="s">
        <v>84</v>
      </c>
      <c r="AW150" s="13" t="s">
        <v>32</v>
      </c>
      <c r="AX150" s="13" t="s">
        <v>76</v>
      </c>
      <c r="AY150" s="263" t="s">
        <v>125</v>
      </c>
    </row>
    <row r="151" s="14" customFormat="1">
      <c r="A151" s="14"/>
      <c r="B151" s="264"/>
      <c r="C151" s="265"/>
      <c r="D151" s="250" t="s">
        <v>135</v>
      </c>
      <c r="E151" s="266" t="s">
        <v>1</v>
      </c>
      <c r="F151" s="267" t="s">
        <v>84</v>
      </c>
      <c r="G151" s="265"/>
      <c r="H151" s="268">
        <v>1</v>
      </c>
      <c r="I151" s="269"/>
      <c r="J151" s="265"/>
      <c r="K151" s="265"/>
      <c r="L151" s="270"/>
      <c r="M151" s="297"/>
      <c r="N151" s="298"/>
      <c r="O151" s="298"/>
      <c r="P151" s="298"/>
      <c r="Q151" s="298"/>
      <c r="R151" s="298"/>
      <c r="S151" s="298"/>
      <c r="T151" s="29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135</v>
      </c>
      <c r="AU151" s="274" t="s">
        <v>86</v>
      </c>
      <c r="AV151" s="14" t="s">
        <v>86</v>
      </c>
      <c r="AW151" s="14" t="s">
        <v>32</v>
      </c>
      <c r="AX151" s="14" t="s">
        <v>84</v>
      </c>
      <c r="AY151" s="274" t="s">
        <v>125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183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6iSrIbiQZ/qoKtQThB0eRZcIwHm/qS2j3V9eXY7h/kZO3hTbihQI+n50tw1tFvuvcO1T0zaYIOD7QGG5DeZBHQ==" hashValue="l7Oi9sCXUGMOgkWLfKQLmN16Z6kH/f/3+B0fKJElt+AT6EIeeDZStINsALHdciDwC7mrMEOV88Pl9mFZopUMVQ==" algorithmName="SHA-512" password="CC35"/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Honza-PC\Honza</dc:creator>
  <cp:lastModifiedBy>Honza-PC\Honza</cp:lastModifiedBy>
  <dcterms:created xsi:type="dcterms:W3CDTF">2020-02-04T12:17:23Z</dcterms:created>
  <dcterms:modified xsi:type="dcterms:W3CDTF">2020-02-04T12:17:29Z</dcterms:modified>
</cp:coreProperties>
</file>